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Rahandusministeerium_raudteetransport\3_kliendile\20191213\"/>
    </mc:Choice>
  </mc:AlternateContent>
  <xr:revisionPtr revIDLastSave="0" documentId="13_ncr:1_{A0F30A0A-B904-4367-9685-F00654F4D81F}" xr6:coauthVersionLast="45" xr6:coauthVersionMax="45" xr10:uidLastSave="{00000000-0000-0000-0000-000000000000}"/>
  <bookViews>
    <workbookView xWindow="3015" yWindow="0" windowWidth="22965" windowHeight="14970" xr2:uid="{00000000-000D-0000-FFFF-FFFF00000000}"/>
  </bookViews>
  <sheets>
    <sheet name="Rahvastik tsoonide kaupa" sheetId="4" r:id="rId1"/>
    <sheet name="Rahvaarv" sheetId="11" r:id="rId2"/>
    <sheet name="Rahvastiku ruudud" sheetId="7" r:id="rId3"/>
    <sheet name="Lõikude potentsiaal" sheetId="15" r:id="rId4"/>
    <sheet name="Sõlmede potentsiaal" sheetId="16" r:id="rId5"/>
    <sheet name="Lõikude koondhinnang" sheetId="17" r:id="rId6"/>
    <sheet name="Sõlmede koondhinnang" sheetId="19" r:id="rId7"/>
  </sheets>
  <definedNames>
    <definedName name="_xlnm._FilterDatabase" localSheetId="5" hidden="1">'Lõikude koondhinnang'!$A$1:$J$1</definedName>
    <definedName name="_xlnm._FilterDatabase" localSheetId="3" hidden="1">'Lõikude potentsiaal'!$A$2:$AZ$2</definedName>
    <definedName name="_xlnm._FilterDatabase" localSheetId="4" hidden="1">'Sõlmede potentsiaal'!$A$2:$AJ$2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9" l="1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" i="19"/>
  <c r="F3" i="17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" i="17"/>
  <c r="AO47" i="11" l="1"/>
  <c r="AO49" i="11" s="1"/>
  <c r="AF47" i="11"/>
  <c r="AF49" i="11" s="1"/>
  <c r="W47" i="11"/>
  <c r="W49" i="11" s="1"/>
  <c r="N47" i="11"/>
  <c r="N49" i="11" s="1"/>
  <c r="AW4" i="15" l="1"/>
  <c r="AW5" i="15"/>
  <c r="AW6" i="15"/>
  <c r="AW7" i="15"/>
  <c r="AW8" i="15"/>
  <c r="AW9" i="15"/>
  <c r="AW10" i="15"/>
  <c r="AW11" i="15"/>
  <c r="AW12" i="15"/>
  <c r="AW13" i="15"/>
  <c r="AW14" i="15"/>
  <c r="AW15" i="15"/>
  <c r="AW16" i="15"/>
  <c r="AW17" i="15"/>
  <c r="AW18" i="15"/>
  <c r="AW19" i="15"/>
  <c r="AW20" i="15"/>
  <c r="AW21" i="15"/>
  <c r="AW22" i="15"/>
  <c r="AW23" i="15"/>
  <c r="AW24" i="15"/>
  <c r="AW3" i="15"/>
  <c r="AZ24" i="15"/>
  <c r="AZ23" i="15"/>
  <c r="AZ22" i="15"/>
  <c r="AZ21" i="15"/>
  <c r="AZ20" i="15"/>
  <c r="AZ19" i="15"/>
  <c r="AZ18" i="15"/>
  <c r="AZ17" i="15"/>
  <c r="AZ16" i="15"/>
  <c r="AZ15" i="15"/>
  <c r="AZ14" i="15"/>
  <c r="AZ13" i="15"/>
  <c r="AZ12" i="15"/>
  <c r="AZ11" i="15"/>
  <c r="AZ10" i="15"/>
  <c r="AZ9" i="15"/>
  <c r="AZ8" i="15"/>
  <c r="AZ7" i="15"/>
  <c r="AZ6" i="15"/>
  <c r="AZ5" i="15"/>
  <c r="AZ4" i="15"/>
  <c r="AZ3" i="15"/>
  <c r="AA4" i="16" l="1"/>
  <c r="AA5" i="16"/>
  <c r="AA6" i="16"/>
  <c r="AA7" i="16"/>
  <c r="AA8" i="16"/>
  <c r="AA9" i="16"/>
  <c r="AA10" i="16"/>
  <c r="AA11" i="16"/>
  <c r="AA12" i="16"/>
  <c r="AA13" i="16"/>
  <c r="AA14" i="16"/>
  <c r="AA15" i="16"/>
  <c r="AA16" i="16"/>
  <c r="AA17" i="16"/>
  <c r="AA18" i="16"/>
  <c r="AA19" i="16"/>
  <c r="AA20" i="16"/>
  <c r="AA21" i="16"/>
  <c r="AA22" i="16"/>
  <c r="AA23" i="16"/>
  <c r="AA24" i="16"/>
  <c r="AA3" i="16"/>
  <c r="T4" i="16"/>
  <c r="T5" i="16"/>
  <c r="T6" i="16"/>
  <c r="T7" i="16"/>
  <c r="T8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3" i="16"/>
  <c r="M4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3" i="16"/>
  <c r="K33" i="16" l="1"/>
  <c r="M33" i="16" s="1"/>
  <c r="K32" i="16"/>
  <c r="K31" i="16"/>
  <c r="M31" i="16" s="1"/>
  <c r="K30" i="16"/>
  <c r="M30" i="16" s="1"/>
  <c r="K29" i="16"/>
  <c r="M29" i="16" s="1"/>
  <c r="AL5" i="16" l="1"/>
  <c r="AL13" i="16"/>
  <c r="AL15" i="16"/>
  <c r="AL8" i="16"/>
  <c r="AL16" i="16"/>
  <c r="AL24" i="16"/>
  <c r="AL9" i="16"/>
  <c r="AL17" i="16"/>
  <c r="AL4" i="16"/>
  <c r="AL21" i="16"/>
  <c r="AL22" i="16"/>
  <c r="AL10" i="16"/>
  <c r="AL18" i="16"/>
  <c r="AL20" i="16"/>
  <c r="AL6" i="16"/>
  <c r="AL7" i="16"/>
  <c r="AL11" i="16"/>
  <c r="AL19" i="16"/>
  <c r="AL12" i="16"/>
  <c r="AL14" i="16"/>
  <c r="AL23" i="16"/>
  <c r="J11" i="16"/>
  <c r="J19" i="16"/>
  <c r="J24" i="16"/>
  <c r="J12" i="16"/>
  <c r="J20" i="16"/>
  <c r="J18" i="16"/>
  <c r="J5" i="16"/>
  <c r="J13" i="16"/>
  <c r="J21" i="16"/>
  <c r="J6" i="16"/>
  <c r="J14" i="16"/>
  <c r="J22" i="16"/>
  <c r="J7" i="16"/>
  <c r="J15" i="16"/>
  <c r="J23" i="16"/>
  <c r="J8" i="16"/>
  <c r="J10" i="16"/>
  <c r="J16" i="16"/>
  <c r="J9" i="16"/>
  <c r="J17" i="16"/>
  <c r="J4" i="16"/>
  <c r="X8" i="16"/>
  <c r="X16" i="16"/>
  <c r="X24" i="16"/>
  <c r="X9" i="16"/>
  <c r="X17" i="16"/>
  <c r="X4" i="16"/>
  <c r="X21" i="16"/>
  <c r="X10" i="16"/>
  <c r="X18" i="16"/>
  <c r="X23" i="16"/>
  <c r="X11" i="16"/>
  <c r="X19" i="16"/>
  <c r="X15" i="16"/>
  <c r="X12" i="16"/>
  <c r="X20" i="16"/>
  <c r="X5" i="16"/>
  <c r="X13" i="16"/>
  <c r="X7" i="16"/>
  <c r="X6" i="16"/>
  <c r="X14" i="16"/>
  <c r="X22" i="16"/>
  <c r="M32" i="16"/>
  <c r="AC9" i="16"/>
  <c r="M29" i="15"/>
  <c r="N29" i="15" s="1"/>
  <c r="AE17" i="16" l="1"/>
  <c r="AE24" i="16"/>
  <c r="AE5" i="16"/>
  <c r="AE13" i="16"/>
  <c r="AE21" i="16"/>
  <c r="AE20" i="16"/>
  <c r="AE6" i="16"/>
  <c r="AE14" i="16"/>
  <c r="AE22" i="16"/>
  <c r="AE7" i="16"/>
  <c r="AE15" i="16"/>
  <c r="AE23" i="16"/>
  <c r="AE8" i="16"/>
  <c r="AE16" i="16"/>
  <c r="AE9" i="16"/>
  <c r="AE4" i="16"/>
  <c r="AE10" i="16"/>
  <c r="AE18" i="16"/>
  <c r="AE11" i="16"/>
  <c r="AE19" i="16"/>
  <c r="AE12" i="16"/>
  <c r="G18" i="7"/>
  <c r="G19" i="7"/>
  <c r="G20" i="7"/>
  <c r="G21" i="7"/>
  <c r="G22" i="7"/>
  <c r="G17" i="7"/>
  <c r="G6" i="7"/>
  <c r="G7" i="7"/>
  <c r="G8" i="7"/>
  <c r="G9" i="7"/>
  <c r="G10" i="7"/>
  <c r="G5" i="7"/>
  <c r="F16" i="7" l="1"/>
  <c r="F17" i="7"/>
  <c r="F18" i="7"/>
  <c r="F19" i="7"/>
  <c r="F20" i="7"/>
  <c r="F21" i="7"/>
  <c r="F22" i="7"/>
  <c r="F15" i="7"/>
  <c r="F4" i="7"/>
  <c r="F5" i="7"/>
  <c r="F6" i="7"/>
  <c r="F7" i="7"/>
  <c r="F8" i="7"/>
  <c r="F9" i="7"/>
  <c r="F10" i="7"/>
  <c r="F3" i="7"/>
  <c r="AP47" i="11" l="1"/>
  <c r="AP49" i="11" s="1"/>
  <c r="AQ47" i="11"/>
  <c r="AQ49" i="11" s="1"/>
  <c r="AR47" i="11"/>
  <c r="AR49" i="11" s="1"/>
  <c r="AS47" i="11"/>
  <c r="AS49" i="11" s="1"/>
  <c r="AT47" i="11"/>
  <c r="AT49" i="11" s="1"/>
  <c r="AU47" i="11"/>
  <c r="AU49" i="11" s="1"/>
  <c r="AV47" i="11"/>
  <c r="AV49" i="11" s="1"/>
  <c r="AG47" i="11"/>
  <c r="AG49" i="11" s="1"/>
  <c r="AH47" i="11"/>
  <c r="AH49" i="11" s="1"/>
  <c r="AI47" i="11"/>
  <c r="AI49" i="11" s="1"/>
  <c r="AJ47" i="11"/>
  <c r="AJ49" i="11" s="1"/>
  <c r="AK47" i="11"/>
  <c r="AK49" i="11" s="1"/>
  <c r="AL47" i="11"/>
  <c r="AL49" i="11" s="1"/>
  <c r="AM47" i="11"/>
  <c r="AM49" i="11" s="1"/>
  <c r="X47" i="11"/>
  <c r="X49" i="11" s="1"/>
  <c r="Y47" i="11"/>
  <c r="Y49" i="11" s="1"/>
  <c r="Z47" i="11"/>
  <c r="Z49" i="11" s="1"/>
  <c r="AA47" i="11"/>
  <c r="AA49" i="11" s="1"/>
  <c r="AB47" i="11"/>
  <c r="AB49" i="11" s="1"/>
  <c r="AC47" i="11"/>
  <c r="AC49" i="11" s="1"/>
  <c r="AD47" i="11"/>
  <c r="AD49" i="11" s="1"/>
  <c r="F47" i="11"/>
  <c r="F49" i="11" s="1"/>
  <c r="G47" i="11"/>
  <c r="G49" i="11" s="1"/>
  <c r="H47" i="11"/>
  <c r="H49" i="11" s="1"/>
  <c r="I47" i="11"/>
  <c r="I49" i="11" s="1"/>
  <c r="J47" i="11"/>
  <c r="J49" i="11" s="1"/>
  <c r="K47" i="11"/>
  <c r="K49" i="11" s="1"/>
  <c r="L47" i="11"/>
  <c r="L49" i="11" s="1"/>
  <c r="E47" i="11"/>
  <c r="E49" i="11" s="1"/>
  <c r="O47" i="11"/>
  <c r="O49" i="11" s="1"/>
  <c r="P47" i="11"/>
  <c r="P49" i="11" s="1"/>
  <c r="Q47" i="11"/>
  <c r="Q49" i="11" s="1"/>
  <c r="R47" i="11"/>
  <c r="R49" i="11" s="1"/>
  <c r="S47" i="11"/>
  <c r="S49" i="11" s="1"/>
  <c r="T47" i="11"/>
  <c r="T49" i="11" s="1"/>
  <c r="U47" i="11"/>
  <c r="U49" i="11" s="1"/>
  <c r="E6" i="4" l="1"/>
  <c r="E7" i="4"/>
  <c r="E8" i="4"/>
  <c r="E3" i="4"/>
  <c r="E4" i="4"/>
  <c r="E5" i="4"/>
  <c r="F6" i="4" l="1"/>
  <c r="J8" i="4"/>
  <c r="C8" i="4"/>
  <c r="L5" i="4"/>
  <c r="C5" i="4"/>
  <c r="F5" i="4"/>
  <c r="T4" i="4"/>
  <c r="C4" i="4"/>
  <c r="F4" i="4"/>
  <c r="T3" i="4"/>
  <c r="C3" i="4"/>
  <c r="F8" i="4"/>
  <c r="J7" i="4"/>
  <c r="C7" i="4"/>
  <c r="L6" i="4"/>
  <c r="C6" i="4"/>
  <c r="F7" i="4"/>
  <c r="F3" i="4"/>
  <c r="T8" i="4"/>
  <c r="T7" i="4"/>
  <c r="N5" i="4"/>
  <c r="P5" i="4"/>
  <c r="L7" i="4"/>
  <c r="L8" i="4"/>
  <c r="N7" i="4"/>
  <c r="N8" i="4"/>
  <c r="H7" i="4"/>
  <c r="H8" i="4"/>
  <c r="P7" i="4"/>
  <c r="P8" i="4"/>
  <c r="R7" i="4"/>
  <c r="R8" i="4"/>
  <c r="J4" i="4"/>
  <c r="L4" i="4"/>
  <c r="N3" i="4"/>
  <c r="R4" i="4"/>
  <c r="H3" i="4"/>
  <c r="H4" i="4"/>
  <c r="J3" i="4"/>
  <c r="L3" i="4"/>
  <c r="N4" i="4"/>
  <c r="P3" i="4"/>
  <c r="P4" i="4"/>
  <c r="R3" i="4"/>
  <c r="R5" i="4"/>
  <c r="T5" i="4"/>
  <c r="H5" i="4"/>
  <c r="J5" i="4"/>
  <c r="H6" i="4"/>
  <c r="N6" i="4"/>
  <c r="P6" i="4"/>
  <c r="R6" i="4"/>
  <c r="T6" i="4"/>
  <c r="J6" i="4"/>
  <c r="AJ19" i="16"/>
  <c r="AC20" i="16"/>
  <c r="V24" i="16"/>
  <c r="O21" i="16"/>
  <c r="H19" i="16"/>
  <c r="AF25" i="16"/>
  <c r="Y25" i="16"/>
  <c r="R25" i="16"/>
  <c r="K25" i="16"/>
  <c r="D25" i="16"/>
  <c r="AH24" i="16"/>
  <c r="AM24" i="16" s="1"/>
  <c r="AO24" i="16" s="1"/>
  <c r="AC24" i="16"/>
  <c r="AJ23" i="16"/>
  <c r="AH23" i="16"/>
  <c r="AM23" i="16" s="1"/>
  <c r="AO23" i="16" s="1"/>
  <c r="V23" i="16"/>
  <c r="H23" i="16"/>
  <c r="AJ22" i="16"/>
  <c r="AH22" i="16"/>
  <c r="AM22" i="16" s="1"/>
  <c r="AO22" i="16" s="1"/>
  <c r="V22" i="16"/>
  <c r="O22" i="16"/>
  <c r="H22" i="16"/>
  <c r="AJ21" i="16"/>
  <c r="AH21" i="16"/>
  <c r="AM21" i="16" s="1"/>
  <c r="AO21" i="16" s="1"/>
  <c r="H21" i="16"/>
  <c r="AJ20" i="16"/>
  <c r="AH20" i="16"/>
  <c r="AM20" i="16" s="1"/>
  <c r="AO20" i="16" s="1"/>
  <c r="V20" i="16"/>
  <c r="O20" i="16"/>
  <c r="H20" i="16"/>
  <c r="AH19" i="16"/>
  <c r="AM19" i="16" s="1"/>
  <c r="AO19" i="16" s="1"/>
  <c r="V19" i="16"/>
  <c r="AJ18" i="16"/>
  <c r="AH18" i="16"/>
  <c r="AM18" i="16" s="1"/>
  <c r="AO18" i="16" s="1"/>
  <c r="V18" i="16"/>
  <c r="H18" i="16"/>
  <c r="AJ17" i="16"/>
  <c r="AH17" i="16"/>
  <c r="AM17" i="16" s="1"/>
  <c r="AO17" i="16" s="1"/>
  <c r="V17" i="16"/>
  <c r="O17" i="16"/>
  <c r="H17" i="16"/>
  <c r="AH16" i="16"/>
  <c r="AM16" i="16" s="1"/>
  <c r="AO16" i="16" s="1"/>
  <c r="AC16" i="16"/>
  <c r="AJ15" i="16"/>
  <c r="AH15" i="16"/>
  <c r="AM15" i="16" s="1"/>
  <c r="AO15" i="16" s="1"/>
  <c r="V15" i="16"/>
  <c r="H15" i="16"/>
  <c r="AJ14" i="16"/>
  <c r="AH14" i="16"/>
  <c r="AM14" i="16" s="1"/>
  <c r="AO14" i="16" s="1"/>
  <c r="V14" i="16"/>
  <c r="O14" i="16"/>
  <c r="H14" i="16"/>
  <c r="AJ13" i="16"/>
  <c r="AH13" i="16"/>
  <c r="AM13" i="16" s="1"/>
  <c r="AO13" i="16" s="1"/>
  <c r="H13" i="16"/>
  <c r="AJ12" i="16"/>
  <c r="AH12" i="16"/>
  <c r="AM12" i="16" s="1"/>
  <c r="AO12" i="16" s="1"/>
  <c r="V12" i="16"/>
  <c r="O12" i="16"/>
  <c r="H12" i="16"/>
  <c r="AH11" i="16"/>
  <c r="AM11" i="16" s="1"/>
  <c r="AO11" i="16" s="1"/>
  <c r="V11" i="16"/>
  <c r="AJ10" i="16"/>
  <c r="AH10" i="16"/>
  <c r="AM10" i="16" s="1"/>
  <c r="AO10" i="16" s="1"/>
  <c r="V10" i="16"/>
  <c r="H10" i="16"/>
  <c r="AJ9" i="16"/>
  <c r="AH9" i="16"/>
  <c r="AM9" i="16" s="1"/>
  <c r="AO9" i="16" s="1"/>
  <c r="V9" i="16"/>
  <c r="O9" i="16"/>
  <c r="H9" i="16"/>
  <c r="AH8" i="16"/>
  <c r="AM8" i="16" s="1"/>
  <c r="AO8" i="16" s="1"/>
  <c r="AC8" i="16"/>
  <c r="AJ7" i="16"/>
  <c r="AH7" i="16"/>
  <c r="AM7" i="16" s="1"/>
  <c r="AO7" i="16" s="1"/>
  <c r="V7" i="16"/>
  <c r="H7" i="16"/>
  <c r="AJ6" i="16"/>
  <c r="AH6" i="16"/>
  <c r="AM6" i="16" s="1"/>
  <c r="AO6" i="16" s="1"/>
  <c r="V6" i="16"/>
  <c r="O6" i="16"/>
  <c r="H6" i="16"/>
  <c r="AJ5" i="16"/>
  <c r="AH5" i="16"/>
  <c r="AM5" i="16" s="1"/>
  <c r="AO5" i="16" s="1"/>
  <c r="H5" i="16"/>
  <c r="AJ4" i="16"/>
  <c r="AH4" i="16"/>
  <c r="AM4" i="16" s="1"/>
  <c r="AO4" i="16" s="1"/>
  <c r="V4" i="16"/>
  <c r="O4" i="16"/>
  <c r="H4" i="16"/>
  <c r="AH3" i="16"/>
  <c r="AM3" i="16" s="1"/>
  <c r="AO3" i="16" s="1"/>
  <c r="V3" i="16"/>
  <c r="O3" i="16"/>
  <c r="H3" i="16"/>
  <c r="M33" i="15"/>
  <c r="M32" i="15"/>
  <c r="N32" i="15" s="1"/>
  <c r="M31" i="15"/>
  <c r="N31" i="15" s="1"/>
  <c r="Z12" i="15" s="1"/>
  <c r="M30" i="15"/>
  <c r="P24" i="15" s="1"/>
  <c r="AL24" i="15"/>
  <c r="AD24" i="15"/>
  <c r="V24" i="15"/>
  <c r="N24" i="15"/>
  <c r="F24" i="15"/>
  <c r="AL23" i="15"/>
  <c r="AD23" i="15"/>
  <c r="V23" i="15"/>
  <c r="N23" i="15"/>
  <c r="F23" i="15"/>
  <c r="AL22" i="15"/>
  <c r="AD22" i="15"/>
  <c r="V22" i="15"/>
  <c r="N22" i="15"/>
  <c r="F22" i="15"/>
  <c r="AL21" i="15"/>
  <c r="AD21" i="15"/>
  <c r="V21" i="15"/>
  <c r="N21" i="15"/>
  <c r="F21" i="15"/>
  <c r="AL20" i="15"/>
  <c r="AD20" i="15"/>
  <c r="V20" i="15"/>
  <c r="N20" i="15"/>
  <c r="F20" i="15"/>
  <c r="AL19" i="15"/>
  <c r="AD19" i="15"/>
  <c r="V19" i="15"/>
  <c r="N19" i="15"/>
  <c r="F19" i="15"/>
  <c r="AL18" i="15"/>
  <c r="AD18" i="15"/>
  <c r="X18" i="15"/>
  <c r="V18" i="15"/>
  <c r="N18" i="15"/>
  <c r="F18" i="15"/>
  <c r="AL17" i="15"/>
  <c r="AD17" i="15"/>
  <c r="V17" i="15"/>
  <c r="N17" i="15"/>
  <c r="F17" i="15"/>
  <c r="AL16" i="15"/>
  <c r="AD16" i="15"/>
  <c r="X16" i="15"/>
  <c r="V16" i="15"/>
  <c r="N16" i="15"/>
  <c r="F16" i="15"/>
  <c r="AL15" i="15"/>
  <c r="AD15" i="15"/>
  <c r="V15" i="15"/>
  <c r="N15" i="15"/>
  <c r="F15" i="15"/>
  <c r="AL14" i="15"/>
  <c r="AD14" i="15"/>
  <c r="X14" i="15"/>
  <c r="V14" i="15"/>
  <c r="N14" i="15"/>
  <c r="F14" i="15"/>
  <c r="AL13" i="15"/>
  <c r="AD13" i="15"/>
  <c r="V13" i="15"/>
  <c r="N13" i="15"/>
  <c r="F13" i="15"/>
  <c r="AL12" i="15"/>
  <c r="AD12" i="15"/>
  <c r="V12" i="15"/>
  <c r="N12" i="15"/>
  <c r="F12" i="15"/>
  <c r="AL11" i="15"/>
  <c r="AD11" i="15"/>
  <c r="X11" i="15"/>
  <c r="V11" i="15"/>
  <c r="N11" i="15"/>
  <c r="F11" i="15"/>
  <c r="AL10" i="15"/>
  <c r="AD10" i="15"/>
  <c r="X10" i="15"/>
  <c r="V10" i="15"/>
  <c r="N10" i="15"/>
  <c r="F10" i="15"/>
  <c r="AL9" i="15"/>
  <c r="AD9" i="15"/>
  <c r="V9" i="15"/>
  <c r="N9" i="15"/>
  <c r="F9" i="15"/>
  <c r="AL8" i="15"/>
  <c r="AD8" i="15"/>
  <c r="X8" i="15"/>
  <c r="V8" i="15"/>
  <c r="N8" i="15"/>
  <c r="F8" i="15"/>
  <c r="AL7" i="15"/>
  <c r="AD7" i="15"/>
  <c r="X7" i="15"/>
  <c r="V7" i="15"/>
  <c r="N7" i="15"/>
  <c r="F7" i="15"/>
  <c r="AL6" i="15"/>
  <c r="AD6" i="15"/>
  <c r="Z6" i="15"/>
  <c r="X6" i="15"/>
  <c r="V6" i="15"/>
  <c r="P6" i="15"/>
  <c r="N6" i="15"/>
  <c r="F6" i="15"/>
  <c r="AL5" i="15"/>
  <c r="AD5" i="15"/>
  <c r="Z5" i="15"/>
  <c r="X5" i="15"/>
  <c r="V5" i="15"/>
  <c r="N5" i="15"/>
  <c r="F5" i="15"/>
  <c r="AL4" i="15"/>
  <c r="AD4" i="15"/>
  <c r="V4" i="15"/>
  <c r="N4" i="15"/>
  <c r="F4" i="15"/>
  <c r="AL3" i="15"/>
  <c r="AD3" i="15"/>
  <c r="X3" i="15"/>
  <c r="V3" i="15"/>
  <c r="N3" i="15"/>
  <c r="F3" i="15"/>
  <c r="X19" i="15" l="1"/>
  <c r="P15" i="15"/>
  <c r="P10" i="15"/>
  <c r="P12" i="15"/>
  <c r="P3" i="15"/>
  <c r="P21" i="15"/>
  <c r="X23" i="15"/>
  <c r="AR4" i="15"/>
  <c r="AR3" i="15"/>
  <c r="AT3" i="15" s="1"/>
  <c r="N33" i="15"/>
  <c r="AP5" i="15" s="1"/>
  <c r="AN4" i="15"/>
  <c r="AN3" i="15"/>
  <c r="AN18" i="15"/>
  <c r="AN8" i="15"/>
  <c r="AN9" i="15"/>
  <c r="AN10" i="15"/>
  <c r="AN21" i="15"/>
  <c r="AN22" i="15"/>
  <c r="AN19" i="15"/>
  <c r="AN23" i="15"/>
  <c r="AN14" i="15"/>
  <c r="AN11" i="15"/>
  <c r="AN6" i="15"/>
  <c r="AN15" i="15"/>
  <c r="AN20" i="15"/>
  <c r="AN5" i="15"/>
  <c r="AN24" i="15"/>
  <c r="AN12" i="15"/>
  <c r="AN13" i="15"/>
  <c r="AN7" i="15"/>
  <c r="AN16" i="15"/>
  <c r="AN17" i="15"/>
  <c r="AF5" i="15"/>
  <c r="AF14" i="15"/>
  <c r="AF13" i="15"/>
  <c r="AF21" i="15"/>
  <c r="AF11" i="15"/>
  <c r="AF8" i="15"/>
  <c r="AF3" i="15"/>
  <c r="AF4" i="15"/>
  <c r="AF7" i="15"/>
  <c r="AF12" i="15"/>
  <c r="AF20" i="15"/>
  <c r="Z10" i="15"/>
  <c r="X15" i="15"/>
  <c r="X22" i="15"/>
  <c r="X12" i="15"/>
  <c r="X17" i="15"/>
  <c r="X24" i="15"/>
  <c r="P9" i="15"/>
  <c r="P22" i="15"/>
  <c r="P17" i="15"/>
  <c r="P23" i="15"/>
  <c r="P7" i="15"/>
  <c r="P13" i="15"/>
  <c r="P4" i="15"/>
  <c r="P14" i="15"/>
  <c r="AP9" i="15"/>
  <c r="Z4" i="15"/>
  <c r="Z7" i="15"/>
  <c r="Z9" i="15"/>
  <c r="P11" i="15"/>
  <c r="AF17" i="15"/>
  <c r="P18" i="15"/>
  <c r="O5" i="16"/>
  <c r="O13" i="16"/>
  <c r="AC17" i="16"/>
  <c r="AF22" i="15"/>
  <c r="AC10" i="16"/>
  <c r="AC18" i="16"/>
  <c r="P5" i="15"/>
  <c r="AF6" i="15"/>
  <c r="Z8" i="15"/>
  <c r="X9" i="15"/>
  <c r="X13" i="15"/>
  <c r="AF19" i="15"/>
  <c r="P20" i="15"/>
  <c r="X21" i="15"/>
  <c r="N30" i="15"/>
  <c r="AC3" i="16"/>
  <c r="V5" i="16"/>
  <c r="O7" i="16"/>
  <c r="H8" i="16"/>
  <c r="AJ8" i="16"/>
  <c r="AC11" i="16"/>
  <c r="V13" i="16"/>
  <c r="O15" i="16"/>
  <c r="H16" i="16"/>
  <c r="AJ16" i="16"/>
  <c r="AC19" i="16"/>
  <c r="V21" i="16"/>
  <c r="O23" i="16"/>
  <c r="H24" i="16"/>
  <c r="AJ24" i="16"/>
  <c r="AF16" i="15"/>
  <c r="AF24" i="15"/>
  <c r="AC4" i="16"/>
  <c r="O8" i="16"/>
  <c r="AC12" i="16"/>
  <c r="O16" i="16"/>
  <c r="O24" i="16"/>
  <c r="AC5" i="16"/>
  <c r="AC13" i="16"/>
  <c r="AC21" i="16"/>
  <c r="X4" i="15"/>
  <c r="P8" i="15"/>
  <c r="AF9" i="15"/>
  <c r="Z11" i="15"/>
  <c r="AF18" i="15"/>
  <c r="P19" i="15"/>
  <c r="X20" i="15"/>
  <c r="AJ3" i="16"/>
  <c r="AC6" i="16"/>
  <c r="V8" i="16"/>
  <c r="O10" i="16"/>
  <c r="H11" i="16"/>
  <c r="AJ11" i="16"/>
  <c r="AC14" i="16"/>
  <c r="V16" i="16"/>
  <c r="O18" i="16"/>
  <c r="AC22" i="16"/>
  <c r="AF10" i="15"/>
  <c r="AF15" i="15"/>
  <c r="P16" i="15"/>
  <c r="AF23" i="15"/>
  <c r="AC7" i="16"/>
  <c r="O11" i="16"/>
  <c r="AC15" i="16"/>
  <c r="O19" i="16"/>
  <c r="AC23" i="16"/>
  <c r="R32" i="15"/>
  <c r="AI21" i="15" s="1"/>
  <c r="AH24" i="15"/>
  <c r="AH23" i="15"/>
  <c r="AH22" i="15"/>
  <c r="AH21" i="15"/>
  <c r="AH20" i="15"/>
  <c r="AH19" i="15"/>
  <c r="AH18" i="15"/>
  <c r="AH17" i="15"/>
  <c r="AH16" i="15"/>
  <c r="AH15" i="15"/>
  <c r="AH14" i="15"/>
  <c r="AH13" i="15"/>
  <c r="AH12" i="15"/>
  <c r="AH11" i="15"/>
  <c r="AH9" i="15"/>
  <c r="AH7" i="15"/>
  <c r="AH5" i="15"/>
  <c r="AH10" i="15"/>
  <c r="AH8" i="15"/>
  <c r="AH6" i="15"/>
  <c r="AH4" i="15"/>
  <c r="AR6" i="15"/>
  <c r="AT6" i="15" s="1"/>
  <c r="AR8" i="15"/>
  <c r="AT8" i="15" s="1"/>
  <c r="AR10" i="15"/>
  <c r="AT10" i="15" s="1"/>
  <c r="AR13" i="15"/>
  <c r="AT13" i="15" s="1"/>
  <c r="AR14" i="15"/>
  <c r="AT14" i="15" s="1"/>
  <c r="AR15" i="15"/>
  <c r="AT15" i="15" s="1"/>
  <c r="AR16" i="15"/>
  <c r="AT16" i="15" s="1"/>
  <c r="AR17" i="15"/>
  <c r="AT17" i="15" s="1"/>
  <c r="AR18" i="15"/>
  <c r="AT18" i="15" s="1"/>
  <c r="AR19" i="15"/>
  <c r="AT19" i="15" s="1"/>
  <c r="AR20" i="15"/>
  <c r="AT20" i="15" s="1"/>
  <c r="AR21" i="15"/>
  <c r="AT21" i="15" s="1"/>
  <c r="AR22" i="15"/>
  <c r="AT22" i="15" s="1"/>
  <c r="AR23" i="15"/>
  <c r="AT23" i="15" s="1"/>
  <c r="AR24" i="15"/>
  <c r="AT24" i="15" s="1"/>
  <c r="AT4" i="15"/>
  <c r="AR5" i="15"/>
  <c r="AT5" i="15" s="1"/>
  <c r="AR7" i="15"/>
  <c r="AT7" i="15" s="1"/>
  <c r="AR9" i="15"/>
  <c r="AT9" i="15" s="1"/>
  <c r="AR11" i="15"/>
  <c r="AT11" i="15" s="1"/>
  <c r="R31" i="15"/>
  <c r="Z24" i="15"/>
  <c r="Z23" i="15"/>
  <c r="Z22" i="15"/>
  <c r="Z21" i="15"/>
  <c r="Z20" i="15"/>
  <c r="Z19" i="15"/>
  <c r="Z18" i="15"/>
  <c r="Z17" i="15"/>
  <c r="Z16" i="15"/>
  <c r="Z15" i="15"/>
  <c r="Z14" i="15"/>
  <c r="Z13" i="15"/>
  <c r="AR12" i="15"/>
  <c r="AT12" i="15" s="1"/>
  <c r="AP18" i="15"/>
  <c r="T18" i="4"/>
  <c r="R18" i="4"/>
  <c r="P18" i="4"/>
  <c r="N18" i="4"/>
  <c r="L18" i="4"/>
  <c r="J18" i="4"/>
  <c r="H18" i="4"/>
  <c r="F18" i="4"/>
  <c r="T17" i="4"/>
  <c r="R17" i="4"/>
  <c r="P17" i="4"/>
  <c r="N17" i="4"/>
  <c r="L17" i="4"/>
  <c r="J17" i="4"/>
  <c r="H17" i="4"/>
  <c r="F17" i="4"/>
  <c r="T16" i="4"/>
  <c r="R16" i="4"/>
  <c r="P16" i="4"/>
  <c r="N16" i="4"/>
  <c r="L16" i="4"/>
  <c r="J16" i="4"/>
  <c r="H16" i="4"/>
  <c r="F16" i="4"/>
  <c r="T15" i="4"/>
  <c r="R15" i="4"/>
  <c r="P15" i="4"/>
  <c r="N15" i="4"/>
  <c r="L15" i="4"/>
  <c r="J15" i="4"/>
  <c r="H15" i="4"/>
  <c r="F15" i="4"/>
  <c r="T14" i="4"/>
  <c r="R14" i="4"/>
  <c r="P14" i="4"/>
  <c r="N14" i="4"/>
  <c r="L14" i="4"/>
  <c r="J14" i="4"/>
  <c r="H14" i="4"/>
  <c r="F14" i="4"/>
  <c r="T13" i="4"/>
  <c r="R13" i="4"/>
  <c r="P13" i="4"/>
  <c r="N13" i="4"/>
  <c r="L13" i="4"/>
  <c r="J13" i="4"/>
  <c r="H13" i="4"/>
  <c r="F13" i="4"/>
  <c r="D41" i="7"/>
  <c r="D42" i="7"/>
  <c r="D43" i="7"/>
  <c r="D44" i="7"/>
  <c r="D45" i="7"/>
  <c r="D46" i="7"/>
  <c r="D47" i="7"/>
  <c r="D40" i="7"/>
  <c r="D29" i="7"/>
  <c r="D30" i="7"/>
  <c r="D31" i="7"/>
  <c r="D32" i="7"/>
  <c r="D33" i="7"/>
  <c r="D34" i="7"/>
  <c r="D35" i="7"/>
  <c r="D28" i="7"/>
  <c r="E10" i="7" l="1"/>
  <c r="G35" i="7"/>
  <c r="E21" i="7"/>
  <c r="G46" i="7"/>
  <c r="E8" i="7"/>
  <c r="G33" i="7"/>
  <c r="E20" i="7"/>
  <c r="G45" i="7"/>
  <c r="E7" i="7"/>
  <c r="G32" i="7"/>
  <c r="E19" i="7"/>
  <c r="G44" i="7"/>
  <c r="E9" i="7"/>
  <c r="G34" i="7"/>
  <c r="E22" i="7"/>
  <c r="G47" i="7"/>
  <c r="E6" i="7"/>
  <c r="G31" i="7"/>
  <c r="E18" i="7"/>
  <c r="G43" i="7"/>
  <c r="E5" i="7"/>
  <c r="G30" i="7"/>
  <c r="E17" i="7"/>
  <c r="G42" i="7"/>
  <c r="F29" i="7"/>
  <c r="E4" i="7"/>
  <c r="F41" i="7"/>
  <c r="E16" i="7"/>
  <c r="F28" i="7"/>
  <c r="E3" i="7"/>
  <c r="F40" i="7"/>
  <c r="E15" i="7"/>
  <c r="AI24" i="15"/>
  <c r="AP16" i="15"/>
  <c r="AP17" i="15"/>
  <c r="AP22" i="15"/>
  <c r="AP6" i="15"/>
  <c r="AP19" i="15"/>
  <c r="AP7" i="15"/>
  <c r="AP24" i="15"/>
  <c r="AP23" i="15"/>
  <c r="AP14" i="15"/>
  <c r="AP15" i="15"/>
  <c r="R33" i="15"/>
  <c r="AQ21" i="15" s="1"/>
  <c r="AP12" i="15"/>
  <c r="AP20" i="15"/>
  <c r="AP10" i="15"/>
  <c r="AP13" i="15"/>
  <c r="AP21" i="15"/>
  <c r="AP8" i="15"/>
  <c r="AI14" i="15"/>
  <c r="AP4" i="15"/>
  <c r="AI23" i="15"/>
  <c r="AP11" i="15"/>
  <c r="AI15" i="15"/>
  <c r="AI17" i="15"/>
  <c r="AI22" i="15"/>
  <c r="AI16" i="15"/>
  <c r="AI18" i="15"/>
  <c r="AI19" i="15"/>
  <c r="AI12" i="15"/>
  <c r="AI20" i="15"/>
  <c r="AI13" i="15"/>
  <c r="F35" i="7"/>
  <c r="Q18" i="16"/>
  <c r="Q10" i="16"/>
  <c r="Q19" i="16"/>
  <c r="Q17" i="16"/>
  <c r="Q9" i="16"/>
  <c r="Q24" i="16"/>
  <c r="Q16" i="16"/>
  <c r="Q8" i="16"/>
  <c r="Q23" i="16"/>
  <c r="Q15" i="16"/>
  <c r="Q7" i="16"/>
  <c r="Q11" i="16"/>
  <c r="Q22" i="16"/>
  <c r="Q14" i="16"/>
  <c r="Q6" i="16"/>
  <c r="Q21" i="16"/>
  <c r="Q13" i="16"/>
  <c r="Q5" i="16"/>
  <c r="Q20" i="16"/>
  <c r="Q12" i="16"/>
  <c r="Q4" i="16"/>
  <c r="R30" i="15"/>
  <c r="R19" i="15"/>
  <c r="R8" i="15"/>
  <c r="R22" i="15"/>
  <c r="R14" i="15"/>
  <c r="R7" i="15"/>
  <c r="R17" i="15"/>
  <c r="R24" i="15"/>
  <c r="R16" i="15"/>
  <c r="R9" i="15"/>
  <c r="R6" i="15"/>
  <c r="R20" i="15"/>
  <c r="R5" i="15"/>
  <c r="R23" i="15"/>
  <c r="R15" i="15"/>
  <c r="R12" i="15"/>
  <c r="R4" i="15"/>
  <c r="R18" i="15"/>
  <c r="R11" i="15"/>
  <c r="R21" i="15"/>
  <c r="R13" i="15"/>
  <c r="R10" i="15"/>
  <c r="AI10" i="15"/>
  <c r="AI8" i="15"/>
  <c r="AI6" i="15"/>
  <c r="AI4" i="15"/>
  <c r="AI11" i="15"/>
  <c r="AI9" i="15"/>
  <c r="AI7" i="15"/>
  <c r="AI5" i="15"/>
  <c r="AQ24" i="15"/>
  <c r="AQ7" i="15"/>
  <c r="AA24" i="15"/>
  <c r="AA23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AA7" i="15"/>
  <c r="AA6" i="15"/>
  <c r="AA5" i="15"/>
  <c r="AA4" i="15"/>
  <c r="F34" i="7"/>
  <c r="F32" i="7"/>
  <c r="F30" i="7"/>
  <c r="F46" i="7"/>
  <c r="F44" i="7"/>
  <c r="F42" i="7"/>
  <c r="F33" i="7"/>
  <c r="F31" i="7"/>
  <c r="F47" i="7"/>
  <c r="F45" i="7"/>
  <c r="F43" i="7"/>
  <c r="AQ8" i="15" l="1"/>
  <c r="AQ10" i="15"/>
  <c r="AQ15" i="15"/>
  <c r="AQ16" i="15"/>
  <c r="AQ18" i="15"/>
  <c r="AQ22" i="15"/>
  <c r="AQ6" i="15"/>
  <c r="AQ23" i="15"/>
  <c r="AQ14" i="15"/>
  <c r="AQ9" i="15"/>
  <c r="AQ17" i="15"/>
  <c r="AQ12" i="15"/>
  <c r="AQ11" i="15"/>
  <c r="AQ19" i="15"/>
  <c r="AQ4" i="15"/>
  <c r="AQ20" i="15"/>
  <c r="AQ5" i="15"/>
  <c r="AQ13" i="15"/>
  <c r="S7" i="15"/>
  <c r="S5" i="15"/>
  <c r="S6" i="15"/>
  <c r="S4" i="15"/>
  <c r="S11" i="15"/>
  <c r="S10" i="15"/>
  <c r="S8" i="15"/>
  <c r="S9" i="15"/>
  <c r="S21" i="15"/>
  <c r="S13" i="15"/>
  <c r="S20" i="15"/>
  <c r="S12" i="15"/>
  <c r="S19" i="15"/>
  <c r="S22" i="15"/>
  <c r="S18" i="15"/>
  <c r="S23" i="15"/>
  <c r="S17" i="15"/>
  <c r="S15" i="15"/>
  <c r="S14" i="15"/>
  <c r="S24" i="15"/>
  <c r="S16" i="15"/>
  <c r="H12" i="15"/>
  <c r="H13" i="15"/>
  <c r="H3" i="15" l="1"/>
  <c r="H10" i="15"/>
  <c r="H4" i="15"/>
  <c r="H14" i="15"/>
  <c r="H23" i="15"/>
  <c r="H9" i="15"/>
  <c r="H24" i="15"/>
  <c r="H11" i="15"/>
  <c r="H20" i="15"/>
  <c r="H19" i="15"/>
  <c r="H7" i="15"/>
  <c r="H21" i="15"/>
  <c r="H5" i="15"/>
  <c r="H17" i="15"/>
  <c r="H18" i="15"/>
  <c r="H8" i="15"/>
  <c r="H15" i="15"/>
  <c r="H22" i="15"/>
  <c r="H6" i="15"/>
  <c r="H16" i="15"/>
  <c r="J6" i="15" l="1"/>
  <c r="J19" i="15"/>
  <c r="J18" i="15"/>
  <c r="J14" i="15"/>
  <c r="J12" i="15"/>
  <c r="J9" i="15"/>
  <c r="J15" i="15"/>
  <c r="J5" i="15"/>
  <c r="J20" i="15"/>
  <c r="J22" i="15"/>
  <c r="J7" i="15"/>
  <c r="J10" i="15"/>
  <c r="J16" i="15"/>
  <c r="J24" i="15"/>
  <c r="J21" i="15"/>
  <c r="J23" i="15"/>
  <c r="R29" i="15"/>
  <c r="J13" i="15"/>
  <c r="J4" i="15"/>
  <c r="J17" i="15"/>
  <c r="J8" i="15"/>
  <c r="J11" i="15"/>
  <c r="K20" i="15" l="1"/>
  <c r="K23" i="15"/>
  <c r="K11" i="15"/>
  <c r="K12" i="15"/>
  <c r="K9" i="15"/>
  <c r="K14" i="15"/>
  <c r="K16" i="15"/>
  <c r="K8" i="15"/>
  <c r="K24" i="15"/>
  <c r="K19" i="15"/>
  <c r="K5" i="15"/>
  <c r="K15" i="15"/>
  <c r="K4" i="15"/>
  <c r="K13" i="15"/>
  <c r="K17" i="15"/>
  <c r="K7" i="15"/>
  <c r="K18" i="15"/>
  <c r="K6" i="15"/>
  <c r="K21" i="15"/>
  <c r="K10" i="15"/>
  <c r="K22" i="1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F1128-676B-495F-832E-3A2EBF133F4E}" keepAlive="1" name="Query - rahvaarv_AUTO_l6ik" description="Connection to the 'rahvaarv_AUTO_l6ik' query in the workbook." type="5" refreshedVersion="6" background="1">
    <dbPr connection="Provider=Microsoft.Mashup.OleDb.1;Data Source=$Workbook$;Location=rahvaarv_AUTO_l6ik;Extended Properties=&quot;&quot;" command="SELECT * FROM [rahvaarv_AUTO_l6ik]"/>
  </connection>
  <connection id="2" xr16:uid="{7889BDD4-5562-4DC7-A51D-876663A33F6A}" keepAlive="1" name="Query - rahvaarv_BUSS_l6ik" description="Connection to the 'rahvaarv_BUSS_l6ik' query in the workbook." type="5" refreshedVersion="6" background="1">
    <dbPr connection="Provider=Microsoft.Mashup.OleDb.1;Data Source=$Workbook$;Location=rahvaarv_BUSS_l6ik;Extended Properties=&quot;&quot;" command="SELECT * FROM [rahvaarv_BUSS_l6ik]"/>
  </connection>
  <connection id="3" xr16:uid="{241239EE-79E8-42EB-9EB3-ABE7ECCFEA38}" keepAlive="1" name="Query - rahvaarv_BUSS_l6ik (2)" description="Connection to the 'rahvaarv_BUSS_l6ik (2)' query in the workbook." type="5" refreshedVersion="6" background="1" saveData="1">
    <dbPr connection="Provider=Microsoft.Mashup.OleDb.1;Data Source=$Workbook$;Location=&quot;rahvaarv_BUSS_l6ik (2)&quot;;Extended Properties=&quot;&quot;" command="SELECT * FROM [rahvaarv_BUSS_l6ik (2)]"/>
  </connection>
  <connection id="4" xr16:uid="{32A49775-3058-4A42-8328-2A08F75577AE}" keepAlive="1" name="Query - rahvaarv_BUSS_l6ik (3)" description="Connection to the 'rahvaarv_BUSS_l6ik (3)' query in the workbook." type="5" refreshedVersion="6" background="1">
    <dbPr connection="Provider=Microsoft.Mashup.OleDb.1;Data Source=$Workbook$;Location=&quot;rahvaarv_BUSS_l6ik (3)&quot;;Extended Properties=&quot;&quot;" command="SELECT * FROM [rahvaarv_BUSS_l6ik (3)]"/>
  </connection>
  <connection id="5" xr16:uid="{0EF74AFD-F52D-4DF8-9A1B-FC30090E3FF8}" keepAlive="1" name="Query - rahvaarv_JALA_l6ik" description="Connection to the 'rahvaarv_JALA_l6ik' query in the workbook." type="5" refreshedVersion="6" background="1">
    <dbPr connection="Provider=Microsoft.Mashup.OleDb.1;Data Source=$Workbook$;Location=rahvaarv_JALA_l6ik;Extended Properties=&quot;&quot;" command="SELECT * FROM [rahvaarv_JALA_l6ik]"/>
  </connection>
  <connection id="6" xr16:uid="{93F56389-916A-49E1-A03A-8CC650843C39}" keepAlive="1" name="Query - rahvaarv_RATAS_l6ik" description="Connection to the 'rahvaarv_RATAS_l6ik' query in the workbook." type="5" refreshedVersion="6" background="1">
    <dbPr connection="Provider=Microsoft.Mashup.OleDb.1;Data Source=$Workbook$;Location=rahvaarv_RATAS_l6ik;Extended Properties=&quot;&quot;" command="SELECT * FROM [rahvaarv_RATAS_l6ik]"/>
  </connection>
  <connection id="7" xr16:uid="{7F98B175-29D6-44A1-9D3E-AA6CE8DE0EE9}" keepAlive="1" name="Query - rahvaarv_TSOONID_l6ik" description="Connection to the 'rahvaarv_TSOONID_l6ik' query in the workbook." type="5" refreshedVersion="6" background="1">
    <dbPr connection="Provider=Microsoft.Mashup.OleDb.1;Data Source=$Workbook$;Location=rahvaarv_TSOONID_l6ik;Extended Properties=&quot;&quot;" command="SELECT * FROM [rahvaarv_TSOONID_l6ik]"/>
  </connection>
</connections>
</file>

<file path=xl/sharedStrings.xml><?xml version="1.0" encoding="utf-8"?>
<sst xmlns="http://schemas.openxmlformats.org/spreadsheetml/2006/main" count="593" uniqueCount="171">
  <si>
    <t>NIMI</t>
  </si>
  <si>
    <t>Aegviidu</t>
  </si>
  <si>
    <t>Elva</t>
  </si>
  <si>
    <t>Jõgeva</t>
  </si>
  <si>
    <t>Jõhvi</t>
  </si>
  <si>
    <t>Kadrina</t>
  </si>
  <si>
    <t>Keila</t>
  </si>
  <si>
    <t>Paldiski</t>
  </si>
  <si>
    <t>Põlva</t>
  </si>
  <si>
    <t>Rakvere</t>
  </si>
  <si>
    <t>Rapla</t>
  </si>
  <si>
    <t>Tapa</t>
  </si>
  <si>
    <t>Türi</t>
  </si>
  <si>
    <t>Valga</t>
  </si>
  <si>
    <t>Viljandi</t>
  </si>
  <si>
    <t>Võru</t>
  </si>
  <si>
    <t>Mõisaküla</t>
  </si>
  <si>
    <t>Haapsalu</t>
  </si>
  <si>
    <t>Jalgsikäigu tsoon</t>
  </si>
  <si>
    <t>Jalgrattakasutuse tsoon</t>
  </si>
  <si>
    <t>Ühistranspordi tsoon</t>
  </si>
  <si>
    <t>Autosõidu tsoon</t>
  </si>
  <si>
    <t>0-6</t>
  </si>
  <si>
    <t>7-19</t>
  </si>
  <si>
    <t>20-29</t>
  </si>
  <si>
    <t>30-49</t>
  </si>
  <si>
    <t>50-64</t>
  </si>
  <si>
    <t>65-74</t>
  </si>
  <si>
    <t>75-</t>
  </si>
  <si>
    <t>Eesti</t>
  </si>
  <si>
    <t>Mandri-Eesti</t>
  </si>
  <si>
    <r>
      <t>Ruutude pindala summa (km</t>
    </r>
    <r>
      <rPr>
        <b/>
        <sz val="11"/>
        <color theme="1"/>
        <rFont val="Calibri"/>
        <family val="2"/>
        <charset val="186"/>
      </rPr>
      <t>²)</t>
    </r>
  </si>
  <si>
    <t>Asustamata ruutude pindala summa  (km²)</t>
  </si>
  <si>
    <t>JALGSIKÄIGU TSOON</t>
  </si>
  <si>
    <t>ELNANIKE ARV</t>
  </si>
  <si>
    <t>ÜHISTRANSPORDI TSOON</t>
  </si>
  <si>
    <t>JALGRATTATSOON</t>
  </si>
  <si>
    <t>AUTO TSOON</t>
  </si>
  <si>
    <t>KÕIK RAUDTEED</t>
  </si>
  <si>
    <t>Tsoonid kokku</t>
  </si>
  <si>
    <t>Asustatud ruutude pindala summa  (km²)</t>
  </si>
  <si>
    <t>Asustatud alad Mandri-Eesti asustatud pindalast (%)</t>
  </si>
  <si>
    <t>-</t>
  </si>
  <si>
    <t>Asustatud alad ruutude pindala summast (%)</t>
  </si>
  <si>
    <t>Eri tsoonide osakaal</t>
  </si>
  <si>
    <t>Elanike arv vanuserühmades, %</t>
  </si>
  <si>
    <t>%</t>
  </si>
  <si>
    <t>Jõhvi-Narva</t>
  </si>
  <si>
    <t>Rakvere-Jõhvi</t>
  </si>
  <si>
    <t>Tapa-Rakvere</t>
  </si>
  <si>
    <t>Aegviidu-Tapa</t>
  </si>
  <si>
    <t>Tallinn-Aegviidu</t>
  </si>
  <si>
    <t>Rapla-Türi</t>
  </si>
  <si>
    <t>Türi-Viljandi</t>
  </si>
  <si>
    <t>Rapla-Pärnu</t>
  </si>
  <si>
    <t>Keila-Paldiski</t>
  </si>
  <si>
    <t>Tallinn-Keila</t>
  </si>
  <si>
    <t>Tapa-Jõgeva</t>
  </si>
  <si>
    <t>Jõgeva-Tartu</t>
  </si>
  <si>
    <t>Tartu-Elva</t>
  </si>
  <si>
    <t>Elva-Valga</t>
  </si>
  <si>
    <t>Valga-Võru</t>
  </si>
  <si>
    <t>Tartu-Põlva</t>
  </si>
  <si>
    <t>Tallinn-Rapla</t>
  </si>
  <si>
    <t>NARVA</t>
  </si>
  <si>
    <t>JÕHVI</t>
  </si>
  <si>
    <t>RAKVERE</t>
  </si>
  <si>
    <t>TAPA</t>
  </si>
  <si>
    <t>AEGVIIDU</t>
  </si>
  <si>
    <t>TALLINN</t>
  </si>
  <si>
    <t>KEILA</t>
  </si>
  <si>
    <t>PALDISKI</t>
  </si>
  <si>
    <t>HAAPSALU</t>
  </si>
  <si>
    <t>RAPLA</t>
  </si>
  <si>
    <t>TÜRI</t>
  </si>
  <si>
    <t>VILJANDI</t>
  </si>
  <si>
    <t>PÄRNU</t>
  </si>
  <si>
    <t>MÕISAKÜLA</t>
  </si>
  <si>
    <t>JÕGEVA</t>
  </si>
  <si>
    <t>TARTU</t>
  </si>
  <si>
    <t>ELVA</t>
  </si>
  <si>
    <t>VALGA</t>
  </si>
  <si>
    <t>VÕRU</t>
  </si>
  <si>
    <t>PÕLVA</t>
  </si>
  <si>
    <t>ID</t>
  </si>
  <si>
    <t>JAAMAD</t>
  </si>
  <si>
    <t>KOONDHINNANGUD</t>
  </si>
  <si>
    <t>KOHT</t>
  </si>
  <si>
    <t>OSATÄHTSUS (Tallinn-Rapla lõiguta)</t>
  </si>
  <si>
    <t>OSATÄHTSUS (Tallinna sõlmeta)</t>
  </si>
  <si>
    <t>HINNANGUTE KESKMINE ÜMARDUS</t>
  </si>
  <si>
    <t>Männiku, Saku, Kasemetsa, Kiisa, Roobuka, Vilivere, Kohila, Lohu, Hagudi</t>
  </si>
  <si>
    <t>*</t>
  </si>
  <si>
    <t>**</t>
  </si>
  <si>
    <t>Urda, Padula, Saue, Valingu</t>
  </si>
  <si>
    <t>Lagedi, Kulli, Aruküla, Raasiku, Parila, Kehra, Lahinguvälja, Mustjõe</t>
  </si>
  <si>
    <t>Ülenurme, Uhti, Reola, Vana-Kuuste, Rebase, Laane, Vastse-Kuuste, Valgemetsa, Kiidjärve, Taevaskoja</t>
  </si>
  <si>
    <t>Oru, Vaivara, Auvere, Soldina, Musta</t>
  </si>
  <si>
    <t>Kalevi, Kaarepere, Nava, Mullavere, Tabivere, Sootaga, Kärkna, Vasula, Emajõe, Vorbuse</t>
  </si>
  <si>
    <t>Ropka, Aiamaa, Nõo, Tõravere, Vapramäe, Peedu</t>
  </si>
  <si>
    <t>Ratsimäe, Mürgi, Karula, Tuulemäe, Anne, Antsla, Vaabina, Kurenurme, Sõmerpalu, Vagula</t>
  </si>
  <si>
    <t>Uderna, Palupera, Aakre, Puka, Mägiste, Pikaantsu, Keeni, Mõneku, Sangaste, Raavitse</t>
  </si>
  <si>
    <t>Nõmmküla, Tamsalu, Kiltsi, Rakke, Vägeva, Pedja</t>
  </si>
  <si>
    <t>Taikse, Kärevere, Ollepa, Võhma, Olustvere, Sürgavere</t>
  </si>
  <si>
    <t>Keava, Lelle, Käru, Kolu</t>
  </si>
  <si>
    <t>Nelijärve, Jäneda, Patika, Lehtse</t>
  </si>
  <si>
    <t>Tallinna sõlm</t>
  </si>
  <si>
    <t>Tartu, Aardla, Kirsi, Variku</t>
  </si>
  <si>
    <t>Energia, Narva</t>
  </si>
  <si>
    <t>Pärnu, Pärnu Kaubajaam</t>
  </si>
  <si>
    <t>ÜMARDATUD</t>
  </si>
  <si>
    <t>Tallinn-Rapla lõiguta</t>
  </si>
  <si>
    <t>Täitsa ilma Tallinnata</t>
  </si>
  <si>
    <t>Summa</t>
  </si>
  <si>
    <t>Tallinna sõlmeta</t>
  </si>
  <si>
    <t>Tagamaa</t>
  </si>
  <si>
    <t>ELANIKE ARV</t>
  </si>
  <si>
    <t>Vaeküla, Kabala, Sonda, Kiviõli, Püssi, Kohtla-Nõmme</t>
  </si>
  <si>
    <t>Keava, Lelle, Koogiste, Eidapere, Kõnnu, Viluvere, Tootsi, Tori, Tammiste, Pulli</t>
  </si>
  <si>
    <t>Vaskrääma, Surju, Sigaste, Kilingi-Nõmme, Tihemetsa</t>
  </si>
  <si>
    <t>Ellamaa, Risti, Jaakna, Palivere, Nigula, Taebla, Ridala, Uuemõisa</t>
  </si>
  <si>
    <t>Keila-Turba</t>
  </si>
  <si>
    <t>Kulna, Vasalemma, Kibuna, Laitse, Jaanika, Riisipere</t>
  </si>
  <si>
    <t>Niitvälja, Klooga, Kloogaranna, Klooga-Aedlinn, Põllküla, Laoküla</t>
  </si>
  <si>
    <t>Võru-Koidula</t>
  </si>
  <si>
    <t>Nõnova, Husari, Otsa, Lepassaare, Tuderna</t>
  </si>
  <si>
    <t>Põlva-Koidula</t>
  </si>
  <si>
    <t>Holvandi, Ruusa, Veriora, Ilumetsa, Orava, Kliima, Veski, Piusa</t>
  </si>
  <si>
    <t>Laagri, Pääsküla, Kivimäe, Hiiu, Nõmme, Rahumäe, Valdeku, Liiva, Järve, Tondi, Tallinn-Väike, Kitseküla, Lilleküla, Tallinn, Ülemiste, Vesse</t>
  </si>
  <si>
    <t>TURBA</t>
  </si>
  <si>
    <t>Turba</t>
  </si>
  <si>
    <t>KOIDULA</t>
  </si>
  <si>
    <t>Koidula</t>
  </si>
  <si>
    <t>S  U  M  M  A     2  0  1  9</t>
  </si>
  <si>
    <t>S  U  M  M  A     2  0  1  0</t>
  </si>
  <si>
    <t>V  A  H  E     2  0  1  9  -  2  0  1  0</t>
  </si>
  <si>
    <t># - ülesvõetud lõik</t>
  </si>
  <si>
    <t>Pärnu-Mõisaküla#</t>
  </si>
  <si>
    <t>Turba-Haapsalu#</t>
  </si>
  <si>
    <t>TEGUTSEVAD RAUDTEED#</t>
  </si>
  <si>
    <t># - ülesvõetud raudtee</t>
  </si>
  <si>
    <t>HAAPSALU#</t>
  </si>
  <si>
    <t>MÕISAKÜLA#</t>
  </si>
  <si>
    <t># - Kõik raudteed välja arvatud Pärnu-Mõisaküla lõik, Turba-Haapsalu lõik, Mõisaküla sõlm ja Haapsalu sõlm.</t>
  </si>
  <si>
    <t>HINNE 2010</t>
  </si>
  <si>
    <t>HINNE 2019</t>
  </si>
  <si>
    <t>OSATÄHTSUS 2019</t>
  </si>
  <si>
    <t>OSATÄHTSUS 2010</t>
  </si>
  <si>
    <t>HINNETE SUMMA 2010</t>
  </si>
  <si>
    <t>HINNETE SUMMA 2019</t>
  </si>
  <si>
    <t>KOONDHINNE 2019</t>
  </si>
  <si>
    <t>KOONDHINNE 2010</t>
  </si>
  <si>
    <t>JÄRJESTUS 2019</t>
  </si>
  <si>
    <t>JÄRJESTUS 2010</t>
  </si>
  <si>
    <t>HINNETE KESKMINE 2019</t>
  </si>
  <si>
    <t>HINNETE KESKMINE 2010</t>
  </si>
  <si>
    <t>ELANIKE ARV 2010</t>
  </si>
  <si>
    <t>ELANIKE ARV 2019</t>
  </si>
  <si>
    <t>Elanike arvu muutus 2010 -&gt; 2019</t>
  </si>
  <si>
    <t>Trend 2010 -&gt; 2019</t>
  </si>
  <si>
    <t>Elanike arv kokku 2019</t>
  </si>
  <si>
    <t>Elanike arv kokku 2010</t>
  </si>
  <si>
    <t>2019 aasta andmed</t>
  </si>
  <si>
    <t>2010 aasta andmed</t>
  </si>
  <si>
    <t>OSATÄHTUS % 2019</t>
  </si>
  <si>
    <t>OSATÄHTUS % 2010</t>
  </si>
  <si>
    <t>Tagamaa 500m puhvriga</t>
  </si>
  <si>
    <t>TAGAMAA</t>
  </si>
  <si>
    <t>Asustatud ruutude pindala summa  (km²) muutus 2010 -&gt; 2019</t>
  </si>
  <si>
    <t>JÄRJESTUSE MUUTUS 2010 -&gt; 2019</t>
  </si>
  <si>
    <t>muutus 2010 -&gt;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</si>
</sst>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horizontal="right" wrapText="1"/>
    </xf>
    <xf numFmtId="0" fontId="0" fillId="0" borderId="10" xfId="0" applyFont="1" applyBorder="1"/>
    <xf numFmtId="0" fontId="0" fillId="0" borderId="0" xfId="0" applyFont="1" applyBorder="1"/>
    <xf numFmtId="0" fontId="1" fillId="0" borderId="11" xfId="0" applyFont="1" applyBorder="1" applyAlignment="1">
      <alignment horizontal="left"/>
    </xf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Fill="1" applyBorder="1"/>
    <xf numFmtId="0" fontId="0" fillId="0" borderId="4" xfId="0" applyFont="1" applyBorder="1" applyAlignment="1">
      <alignment horizontal="right" wrapText="1"/>
    </xf>
    <xf numFmtId="0" fontId="0" fillId="0" borderId="10" xfId="0" applyFont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1" fillId="0" borderId="1" xfId="0" applyFont="1" applyBorder="1" applyAlignment="1">
      <alignment horizontal="left"/>
    </xf>
    <xf numFmtId="3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9" xfId="0" applyBorder="1"/>
    <xf numFmtId="3" fontId="0" fillId="0" borderId="0" xfId="0" applyNumberFormat="1" applyBorder="1"/>
    <xf numFmtId="164" fontId="0" fillId="0" borderId="0" xfId="0" applyNumberFormat="1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0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6" xfId="0" applyBorder="1"/>
    <xf numFmtId="0" fontId="0" fillId="0" borderId="16" xfId="0" applyBorder="1" applyAlignment="1">
      <alignment vertical="center" wrapText="1"/>
    </xf>
    <xf numFmtId="0" fontId="4" fillId="0" borderId="0" xfId="0" applyFont="1" applyFill="1" applyBorder="1"/>
    <xf numFmtId="0" fontId="0" fillId="0" borderId="16" xfId="0" applyBorder="1" applyAlignment="1">
      <alignment wrapText="1"/>
    </xf>
    <xf numFmtId="0" fontId="0" fillId="0" borderId="29" xfId="0" applyBorder="1"/>
    <xf numFmtId="0" fontId="0" fillId="0" borderId="31" xfId="0" applyBorder="1" applyAlignment="1">
      <alignment vertical="center" wrapText="1"/>
    </xf>
    <xf numFmtId="0" fontId="4" fillId="0" borderId="33" xfId="0" applyFont="1" applyFill="1" applyBorder="1"/>
    <xf numFmtId="3" fontId="0" fillId="0" borderId="0" xfId="0" applyNumberFormat="1" applyBorder="1" applyAlignment="1">
      <alignment wrapText="1"/>
    </xf>
    <xf numFmtId="0" fontId="0" fillId="0" borderId="0" xfId="0" applyFill="1"/>
    <xf numFmtId="0" fontId="1" fillId="0" borderId="30" xfId="0" applyFont="1" applyBorder="1" applyAlignment="1">
      <alignment horizontal="center"/>
    </xf>
    <xf numFmtId="0" fontId="0" fillId="0" borderId="24" xfId="0" applyBorder="1"/>
    <xf numFmtId="0" fontId="0" fillId="0" borderId="12" xfId="0" applyBorder="1" applyAlignment="1">
      <alignment vertical="center" wrapText="1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3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 wrapText="1"/>
    </xf>
    <xf numFmtId="4" fontId="0" fillId="0" borderId="0" xfId="0" applyNumberFormat="1" applyBorder="1" applyAlignment="1">
      <alignment wrapText="1"/>
    </xf>
    <xf numFmtId="4" fontId="0" fillId="0" borderId="0" xfId="0" applyNumberFormat="1" applyBorder="1"/>
    <xf numFmtId="0" fontId="0" fillId="0" borderId="2" xfId="0" applyBorder="1" applyAlignment="1">
      <alignment wrapText="1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9" xfId="0" applyFont="1" applyFill="1" applyBorder="1"/>
    <xf numFmtId="0" fontId="0" fillId="0" borderId="0" xfId="0" applyAlignment="1">
      <alignment horizontal="right" wrapText="1"/>
    </xf>
    <xf numFmtId="1" fontId="0" fillId="0" borderId="0" xfId="0" applyNumberFormat="1" applyBorder="1"/>
    <xf numFmtId="1" fontId="0" fillId="0" borderId="4" xfId="0" applyNumberFormat="1" applyBorder="1"/>
    <xf numFmtId="1" fontId="1" fillId="0" borderId="0" xfId="0" applyNumberFormat="1" applyFont="1" applyBorder="1"/>
    <xf numFmtId="1" fontId="1" fillId="0" borderId="4" xfId="0" applyNumberFormat="1" applyFont="1" applyBorder="1"/>
    <xf numFmtId="1" fontId="1" fillId="0" borderId="10" xfId="0" applyNumberFormat="1" applyFont="1" applyBorder="1"/>
    <xf numFmtId="1" fontId="1" fillId="0" borderId="5" xfId="0" applyNumberFormat="1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1" fontId="0" fillId="3" borderId="11" xfId="0" applyNumberFormat="1" applyFill="1" applyBorder="1"/>
    <xf numFmtId="0" fontId="0" fillId="0" borderId="0" xfId="0" applyFont="1" applyFill="1" applyBorder="1" applyAlignment="1">
      <alignment horizontal="left"/>
    </xf>
    <xf numFmtId="3" fontId="0" fillId="0" borderId="27" xfId="0" applyNumberFormat="1" applyFill="1" applyBorder="1" applyAlignment="1">
      <alignment wrapText="1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wrapText="1"/>
    </xf>
    <xf numFmtId="164" fontId="0" fillId="0" borderId="28" xfId="0" applyNumberFormat="1" applyFill="1" applyBorder="1" applyAlignment="1">
      <alignment wrapText="1"/>
    </xf>
    <xf numFmtId="164" fontId="0" fillId="0" borderId="28" xfId="0" applyNumberFormat="1" applyFill="1" applyBorder="1"/>
    <xf numFmtId="3" fontId="0" fillId="0" borderId="27" xfId="0" applyNumberFormat="1" applyFill="1" applyBorder="1"/>
    <xf numFmtId="3" fontId="4" fillId="0" borderId="27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3" fontId="0" fillId="0" borderId="32" xfId="0" applyNumberFormat="1" applyFill="1" applyBorder="1" applyAlignment="1">
      <alignment wrapText="1"/>
    </xf>
    <xf numFmtId="3" fontId="0" fillId="0" borderId="33" xfId="0" applyNumberFormat="1" applyFill="1" applyBorder="1" applyAlignment="1">
      <alignment horizontal="center"/>
    </xf>
    <xf numFmtId="164" fontId="0" fillId="0" borderId="33" xfId="0" applyNumberFormat="1" applyFill="1" applyBorder="1"/>
    <xf numFmtId="164" fontId="0" fillId="0" borderId="33" xfId="0" applyNumberFormat="1" applyFill="1" applyBorder="1" applyAlignment="1">
      <alignment wrapText="1"/>
    </xf>
    <xf numFmtId="164" fontId="0" fillId="0" borderId="34" xfId="0" applyNumberFormat="1" applyFill="1" applyBorder="1" applyAlignment="1">
      <alignment wrapText="1"/>
    </xf>
    <xf numFmtId="164" fontId="0" fillId="0" borderId="34" xfId="0" applyNumberFormat="1" applyFill="1" applyBorder="1"/>
    <xf numFmtId="3" fontId="0" fillId="0" borderId="32" xfId="0" applyNumberFormat="1" applyFill="1" applyBorder="1"/>
    <xf numFmtId="3" fontId="4" fillId="0" borderId="32" xfId="0" applyNumberFormat="1" applyFont="1" applyFill="1" applyBorder="1"/>
    <xf numFmtId="3" fontId="4" fillId="0" borderId="33" xfId="0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wrapText="1"/>
    </xf>
    <xf numFmtId="3" fontId="0" fillId="0" borderId="0" xfId="0" applyNumberFormat="1" applyFill="1" applyBorder="1"/>
    <xf numFmtId="4" fontId="0" fillId="0" borderId="10" xfId="0" applyNumberFormat="1" applyFill="1" applyBorder="1"/>
    <xf numFmtId="4" fontId="0" fillId="0" borderId="4" xfId="0" applyNumberFormat="1" applyFill="1" applyBorder="1" applyAlignment="1">
      <alignment wrapText="1"/>
    </xf>
    <xf numFmtId="3" fontId="0" fillId="0" borderId="4" xfId="0" applyNumberFormat="1" applyFill="1" applyBorder="1"/>
    <xf numFmtId="4" fontId="0" fillId="0" borderId="5" xfId="0" applyNumberFormat="1" applyFill="1" applyBorder="1"/>
    <xf numFmtId="1" fontId="0" fillId="0" borderId="11" xfId="0" applyNumberFormat="1" applyFill="1" applyBorder="1"/>
    <xf numFmtId="3" fontId="0" fillId="0" borderId="28" xfId="0" applyNumberFormat="1" applyFill="1" applyBorder="1"/>
    <xf numFmtId="1" fontId="0" fillId="0" borderId="12" xfId="0" applyNumberFormat="1" applyFill="1" applyBorder="1"/>
    <xf numFmtId="3" fontId="0" fillId="0" borderId="33" xfId="0" applyNumberFormat="1" applyFill="1" applyBorder="1"/>
    <xf numFmtId="1" fontId="0" fillId="0" borderId="32" xfId="0" applyNumberFormat="1" applyFill="1" applyBorder="1"/>
    <xf numFmtId="3" fontId="0" fillId="0" borderId="34" xfId="0" applyNumberFormat="1" applyFill="1" applyBorder="1"/>
    <xf numFmtId="1" fontId="0" fillId="0" borderId="33" xfId="0" applyNumberFormat="1" applyFill="1" applyBorder="1"/>
    <xf numFmtId="3" fontId="0" fillId="0" borderId="40" xfId="0" applyNumberFormat="1" applyFill="1" applyBorder="1"/>
    <xf numFmtId="3" fontId="0" fillId="0" borderId="10" xfId="0" applyNumberFormat="1" applyFill="1" applyBorder="1"/>
    <xf numFmtId="3" fontId="0" fillId="0" borderId="5" xfId="0" applyNumberFormat="1" applyFill="1" applyBorder="1"/>
    <xf numFmtId="164" fontId="0" fillId="2" borderId="0" xfId="0" applyNumberFormat="1" applyFill="1" applyBorder="1"/>
    <xf numFmtId="164" fontId="0" fillId="2" borderId="33" xfId="0" applyNumberFormat="1" applyFill="1" applyBorder="1"/>
    <xf numFmtId="164" fontId="0" fillId="3" borderId="0" xfId="0" applyNumberFormat="1" applyFill="1" applyBorder="1"/>
    <xf numFmtId="164" fontId="0" fillId="3" borderId="33" xfId="0" applyNumberFormat="1" applyFill="1" applyBorder="1"/>
    <xf numFmtId="164" fontId="0" fillId="3" borderId="43" xfId="0" applyNumberFormat="1" applyFill="1" applyBorder="1"/>
    <xf numFmtId="164" fontId="0" fillId="3" borderId="10" xfId="0" applyNumberFormat="1" applyFill="1" applyBorder="1"/>
    <xf numFmtId="164" fontId="0" fillId="3" borderId="44" xfId="0" applyNumberFormat="1" applyFill="1" applyBorder="1"/>
    <xf numFmtId="164" fontId="0" fillId="2" borderId="45" xfId="0" applyNumberFormat="1" applyFill="1" applyBorder="1"/>
    <xf numFmtId="164" fontId="0" fillId="2" borderId="11" xfId="0" applyNumberFormat="1" applyFill="1" applyBorder="1"/>
    <xf numFmtId="164" fontId="0" fillId="2" borderId="41" xfId="0" applyNumberFormat="1" applyFill="1" applyBorder="1"/>
    <xf numFmtId="164" fontId="0" fillId="2" borderId="45" xfId="0" applyNumberFormat="1" applyFill="1" applyBorder="1" applyAlignment="1">
      <alignment wrapText="1"/>
    </xf>
    <xf numFmtId="164" fontId="0" fillId="3" borderId="43" xfId="0" applyNumberFormat="1" applyFill="1" applyBorder="1" applyAlignment="1">
      <alignment wrapText="1"/>
    </xf>
    <xf numFmtId="164" fontId="0" fillId="2" borderId="11" xfId="0" applyNumberFormat="1" applyFill="1" applyBorder="1" applyAlignment="1">
      <alignment wrapText="1"/>
    </xf>
    <xf numFmtId="164" fontId="0" fillId="3" borderId="10" xfId="0" applyNumberFormat="1" applyFill="1" applyBorder="1" applyAlignment="1">
      <alignment wrapText="1"/>
    </xf>
    <xf numFmtId="164" fontId="0" fillId="2" borderId="41" xfId="0" applyNumberFormat="1" applyFill="1" applyBorder="1" applyAlignment="1">
      <alignment wrapText="1"/>
    </xf>
    <xf numFmtId="164" fontId="0" fillId="3" borderId="44" xfId="0" applyNumberFormat="1" applyFill="1" applyBorder="1" applyAlignment="1">
      <alignment wrapText="1"/>
    </xf>
    <xf numFmtId="164" fontId="5" fillId="3" borderId="43" xfId="0" applyNumberFormat="1" applyFont="1" applyFill="1" applyBorder="1"/>
    <xf numFmtId="164" fontId="5" fillId="3" borderId="10" xfId="0" applyNumberFormat="1" applyFont="1" applyFill="1" applyBorder="1"/>
    <xf numFmtId="164" fontId="5" fillId="3" borderId="44" xfId="0" applyNumberFormat="1" applyFont="1" applyFill="1" applyBorder="1"/>
    <xf numFmtId="164" fontId="5" fillId="2" borderId="45" xfId="0" applyNumberFormat="1" applyFont="1" applyFill="1" applyBorder="1"/>
    <xf numFmtId="164" fontId="5" fillId="2" borderId="11" xfId="0" applyNumberFormat="1" applyFont="1" applyFill="1" applyBorder="1"/>
    <xf numFmtId="164" fontId="5" fillId="2" borderId="41" xfId="0" applyNumberFormat="1" applyFont="1" applyFill="1" applyBorder="1"/>
    <xf numFmtId="164" fontId="4" fillId="2" borderId="27" xfId="0" applyNumberFormat="1" applyFont="1" applyFill="1" applyBorder="1"/>
    <xf numFmtId="164" fontId="4" fillId="2" borderId="32" xfId="0" applyNumberFormat="1" applyFont="1" applyFill="1" applyBorder="1"/>
    <xf numFmtId="164" fontId="4" fillId="3" borderId="0" xfId="0" applyNumberFormat="1" applyFont="1" applyFill="1" applyBorder="1"/>
    <xf numFmtId="164" fontId="4" fillId="3" borderId="33" xfId="0" applyNumberFormat="1" applyFont="1" applyFill="1" applyBorder="1"/>
    <xf numFmtId="164" fontId="0" fillId="0" borderId="0" xfId="0" applyNumberFormat="1"/>
    <xf numFmtId="0" fontId="1" fillId="3" borderId="1" xfId="0" applyFont="1" applyFill="1" applyBorder="1"/>
    <xf numFmtId="0" fontId="1" fillId="3" borderId="30" xfId="0" applyFont="1" applyFill="1" applyBorder="1"/>
    <xf numFmtId="0" fontId="1" fillId="2" borderId="26" xfId="0" applyFont="1" applyFill="1" applyBorder="1"/>
    <xf numFmtId="0" fontId="1" fillId="2" borderId="29" xfId="0" applyFont="1" applyFill="1" applyBorder="1"/>
    <xf numFmtId="0" fontId="7" fillId="2" borderId="1" xfId="0" applyFont="1" applyFill="1" applyBorder="1"/>
    <xf numFmtId="0" fontId="7" fillId="3" borderId="38" xfId="0" applyFont="1" applyFill="1" applyBorder="1"/>
    <xf numFmtId="0" fontId="7" fillId="2" borderId="30" xfId="0" applyFont="1" applyFill="1" applyBorder="1"/>
    <xf numFmtId="0" fontId="7" fillId="3" borderId="42" xfId="0" applyFont="1" applyFill="1" applyBorder="1"/>
    <xf numFmtId="0" fontId="4" fillId="2" borderId="0" xfId="0" applyFont="1" applyFill="1" applyBorder="1"/>
    <xf numFmtId="0" fontId="4" fillId="2" borderId="33" xfId="0" applyFont="1" applyFill="1" applyBorder="1"/>
    <xf numFmtId="0" fontId="4" fillId="3" borderId="0" xfId="0" applyFont="1" applyFill="1" applyBorder="1"/>
    <xf numFmtId="0" fontId="4" fillId="3" borderId="33" xfId="0" applyFont="1" applyFill="1" applyBorder="1"/>
    <xf numFmtId="0" fontId="0" fillId="0" borderId="2" xfId="0" applyBorder="1"/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right"/>
    </xf>
    <xf numFmtId="0" fontId="0" fillId="3" borderId="11" xfId="0" applyFill="1" applyBorder="1"/>
    <xf numFmtId="0" fontId="0" fillId="3" borderId="12" xfId="0" applyFill="1" applyBorder="1"/>
    <xf numFmtId="0" fontId="8" fillId="3" borderId="11" xfId="0" applyFont="1" applyFill="1" applyBorder="1"/>
    <xf numFmtId="0" fontId="0" fillId="3" borderId="45" xfId="0" applyFill="1" applyBorder="1"/>
    <xf numFmtId="0" fontId="0" fillId="0" borderId="1" xfId="0" applyBorder="1"/>
    <xf numFmtId="0" fontId="0" fillId="4" borderId="1" xfId="0" applyFill="1" applyBorder="1"/>
    <xf numFmtId="3" fontId="0" fillId="4" borderId="1" xfId="0" applyNumberFormat="1" applyFill="1" applyBorder="1" applyAlignment="1">
      <alignment horizontal="center" vertical="center"/>
    </xf>
    <xf numFmtId="1" fontId="0" fillId="2" borderId="46" xfId="0" applyNumberFormat="1" applyFill="1" applyBorder="1"/>
    <xf numFmtId="1" fontId="0" fillId="2" borderId="0" xfId="0" applyNumberFormat="1" applyFill="1" applyBorder="1"/>
    <xf numFmtId="1" fontId="0" fillId="2" borderId="4" xfId="0" applyNumberFormat="1" applyFill="1" applyBorder="1"/>
    <xf numFmtId="1" fontId="1" fillId="2" borderId="17" xfId="0" applyNumberFormat="1" applyFont="1" applyFill="1" applyBorder="1"/>
    <xf numFmtId="0" fontId="1" fillId="3" borderId="14" xfId="0" applyFont="1" applyFill="1" applyBorder="1" applyAlignment="1">
      <alignment horizontal="center" wrapText="1"/>
    </xf>
    <xf numFmtId="1" fontId="0" fillId="3" borderId="12" xfId="0" applyNumberFormat="1" applyFill="1" applyBorder="1"/>
    <xf numFmtId="3" fontId="0" fillId="2" borderId="1" xfId="0" applyNumberFormat="1" applyFill="1" applyBorder="1" applyAlignment="1">
      <alignment horizontal="center" vertical="center"/>
    </xf>
    <xf numFmtId="0" fontId="9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5" borderId="0" xfId="0" applyFill="1"/>
    <xf numFmtId="0" fontId="1" fillId="5" borderId="9" xfId="0" applyFont="1" applyFill="1" applyBorder="1" applyAlignment="1">
      <alignment horizontal="center"/>
    </xf>
    <xf numFmtId="0" fontId="0" fillId="5" borderId="10" xfId="0" applyFont="1" applyFill="1" applyBorder="1" applyAlignment="1">
      <alignment wrapText="1"/>
    </xf>
    <xf numFmtId="1" fontId="0" fillId="5" borderId="11" xfId="0" applyNumberFormat="1" applyFill="1" applyBorder="1"/>
    <xf numFmtId="1" fontId="0" fillId="5" borderId="0" xfId="0" applyNumberFormat="1" applyFill="1" applyBorder="1"/>
    <xf numFmtId="1" fontId="1" fillId="5" borderId="0" xfId="0" applyNumberFormat="1" applyFont="1" applyFill="1" applyBorder="1"/>
    <xf numFmtId="1" fontId="1" fillId="5" borderId="10" xfId="0" applyNumberFormat="1" applyFont="1" applyFill="1" applyBorder="1"/>
    <xf numFmtId="0" fontId="0" fillId="5" borderId="11" xfId="0" applyFill="1" applyBorder="1"/>
    <xf numFmtId="0" fontId="8" fillId="5" borderId="11" xfId="0" applyFont="1" applyFill="1" applyBorder="1"/>
    <xf numFmtId="0" fontId="0" fillId="5" borderId="9" xfId="0" applyFill="1" applyBorder="1"/>
    <xf numFmtId="0" fontId="0" fillId="5" borderId="9" xfId="0" applyFont="1" applyFill="1" applyBorder="1" applyAlignment="1">
      <alignment wrapText="1"/>
    </xf>
    <xf numFmtId="0" fontId="1" fillId="3" borderId="16" xfId="0" applyFont="1" applyFill="1" applyBorder="1" applyAlignment="1">
      <alignment horizontal="right"/>
    </xf>
    <xf numFmtId="0" fontId="8" fillId="3" borderId="12" xfId="0" applyFont="1" applyFill="1" applyBorder="1"/>
    <xf numFmtId="1" fontId="1" fillId="2" borderId="16" xfId="0" applyNumberFormat="1" applyFont="1" applyFill="1" applyBorder="1" applyAlignment="1">
      <alignment horizontal="right"/>
    </xf>
    <xf numFmtId="1" fontId="1" fillId="2" borderId="6" xfId="0" applyNumberFormat="1" applyFont="1" applyFill="1" applyBorder="1"/>
    <xf numFmtId="0" fontId="1" fillId="3" borderId="17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1" fontId="0" fillId="4" borderId="16" xfId="0" applyNumberFormat="1" applyFill="1" applyBorder="1" applyAlignment="1">
      <alignment horizontal="right"/>
    </xf>
    <xf numFmtId="1" fontId="0" fillId="4" borderId="17" xfId="0" applyNumberFormat="1" applyFill="1" applyBorder="1"/>
    <xf numFmtId="1" fontId="0" fillId="4" borderId="6" xfId="0" applyNumberFormat="1" applyFill="1" applyBorder="1"/>
    <xf numFmtId="0" fontId="1" fillId="4" borderId="4" xfId="0" applyFont="1" applyFill="1" applyBorder="1" applyAlignment="1">
      <alignment horizontal="center" wrapText="1"/>
    </xf>
    <xf numFmtId="0" fontId="0" fillId="4" borderId="0" xfId="0" applyFont="1" applyFill="1" applyBorder="1"/>
    <xf numFmtId="0" fontId="0" fillId="4" borderId="4" xfId="0" applyFont="1" applyFill="1" applyBorder="1"/>
    <xf numFmtId="49" fontId="0" fillId="2" borderId="6" xfId="0" applyNumberFormat="1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49" fontId="1" fillId="2" borderId="38" xfId="0" applyNumberFormat="1" applyFont="1" applyFill="1" applyBorder="1" applyAlignment="1">
      <alignment horizontal="center" vertical="center"/>
    </xf>
    <xf numFmtId="164" fontId="1" fillId="0" borderId="38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 vertical="center"/>
    </xf>
    <xf numFmtId="49" fontId="1" fillId="3" borderId="38" xfId="0" applyNumberFormat="1" applyFont="1" applyFill="1" applyBorder="1" applyAlignment="1">
      <alignment horizontal="center" vertical="center"/>
    </xf>
    <xf numFmtId="49" fontId="1" fillId="2" borderId="36" xfId="0" applyNumberFormat="1" applyFont="1" applyFill="1" applyBorder="1" applyAlignment="1">
      <alignment horizontal="center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49" fontId="10" fillId="2" borderId="36" xfId="0" applyNumberFormat="1" applyFont="1" applyFill="1" applyBorder="1" applyAlignment="1">
      <alignment horizontal="center" vertical="center" wrapText="1"/>
    </xf>
    <xf numFmtId="49" fontId="10" fillId="3" borderId="36" xfId="0" applyNumberFormat="1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 wrapText="1"/>
    </xf>
    <xf numFmtId="165" fontId="0" fillId="5" borderId="0" xfId="0" applyNumberFormat="1" applyFill="1" applyBorder="1"/>
    <xf numFmtId="0" fontId="0" fillId="5" borderId="0" xfId="0" applyFill="1" applyBorder="1"/>
    <xf numFmtId="165" fontId="0" fillId="5" borderId="28" xfId="0" applyNumberFormat="1" applyFill="1" applyBorder="1"/>
    <xf numFmtId="0" fontId="0" fillId="3" borderId="0" xfId="0" applyFill="1" applyBorder="1"/>
    <xf numFmtId="0" fontId="0" fillId="3" borderId="33" xfId="0" applyFill="1" applyBorder="1"/>
    <xf numFmtId="49" fontId="1" fillId="2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165" fontId="0" fillId="3" borderId="0" xfId="0" applyNumberFormat="1" applyFill="1" applyBorder="1"/>
    <xf numFmtId="165" fontId="0" fillId="3" borderId="33" xfId="0" applyNumberFormat="1" applyFill="1" applyBorder="1"/>
    <xf numFmtId="0" fontId="0" fillId="2" borderId="33" xfId="0" applyFill="1" applyBorder="1"/>
    <xf numFmtId="0" fontId="0" fillId="2" borderId="0" xfId="0" applyFill="1" applyBorder="1"/>
    <xf numFmtId="165" fontId="0" fillId="2" borderId="0" xfId="0" applyNumberFormat="1" applyFill="1" applyBorder="1"/>
    <xf numFmtId="165" fontId="0" fillId="2" borderId="33" xfId="0" applyNumberFormat="1" applyFill="1" applyBorder="1"/>
    <xf numFmtId="49" fontId="1" fillId="3" borderId="53" xfId="0" applyNumberFormat="1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 wrapText="1"/>
    </xf>
    <xf numFmtId="49" fontId="1" fillId="3" borderId="54" xfId="0" applyNumberFormat="1" applyFont="1" applyFill="1" applyBorder="1" applyAlignment="1">
      <alignment horizontal="center" vertical="center" wrapText="1"/>
    </xf>
    <xf numFmtId="49" fontId="1" fillId="2" borderId="56" xfId="0" applyNumberFormat="1" applyFont="1" applyFill="1" applyBorder="1" applyAlignment="1">
      <alignment horizontal="center" vertical="center" wrapText="1"/>
    </xf>
    <xf numFmtId="49" fontId="1" fillId="3" borderId="56" xfId="0" applyNumberFormat="1" applyFont="1" applyFill="1" applyBorder="1" applyAlignment="1">
      <alignment horizontal="center" vertical="center" wrapText="1"/>
    </xf>
    <xf numFmtId="49" fontId="10" fillId="2" borderId="56" xfId="0" applyNumberFormat="1" applyFont="1" applyFill="1" applyBorder="1" applyAlignment="1">
      <alignment horizontal="center" vertical="center" wrapText="1"/>
    </xf>
    <xf numFmtId="49" fontId="10" fillId="3" borderId="5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2" xfId="0" applyBorder="1"/>
    <xf numFmtId="0" fontId="7" fillId="2" borderId="0" xfId="0" applyFont="1" applyFill="1" applyBorder="1"/>
    <xf numFmtId="0" fontId="7" fillId="2" borderId="33" xfId="0" applyFont="1" applyFill="1" applyBorder="1"/>
    <xf numFmtId="0" fontId="7" fillId="3" borderId="28" xfId="0" applyFont="1" applyFill="1" applyBorder="1"/>
    <xf numFmtId="0" fontId="7" fillId="3" borderId="34" xfId="0" applyFont="1" applyFill="1" applyBorder="1"/>
    <xf numFmtId="0" fontId="7" fillId="4" borderId="0" xfId="0" applyFont="1" applyFill="1" applyBorder="1"/>
    <xf numFmtId="0" fontId="0" fillId="5" borderId="27" xfId="0" applyFill="1" applyBorder="1"/>
    <xf numFmtId="1" fontId="0" fillId="0" borderId="0" xfId="0" applyNumberFormat="1" applyFill="1" applyBorder="1"/>
    <xf numFmtId="49" fontId="1" fillId="2" borderId="55" xfId="0" applyNumberFormat="1" applyFont="1" applyFill="1" applyBorder="1" applyAlignment="1">
      <alignment horizontal="center" vertical="center" wrapText="1"/>
    </xf>
    <xf numFmtId="1" fontId="0" fillId="0" borderId="4" xfId="0" applyNumberFormat="1" applyFill="1" applyBorder="1"/>
    <xf numFmtId="0" fontId="0" fillId="0" borderId="59" xfId="0" applyBorder="1"/>
    <xf numFmtId="0" fontId="0" fillId="0" borderId="60" xfId="0" applyBorder="1" applyAlignment="1">
      <alignment wrapText="1"/>
    </xf>
    <xf numFmtId="0" fontId="0" fillId="0" borderId="61" xfId="0" applyBorder="1"/>
    <xf numFmtId="0" fontId="1" fillId="0" borderId="62" xfId="0" applyFont="1" applyBorder="1"/>
    <xf numFmtId="0" fontId="0" fillId="0" borderId="63" xfId="0" applyBorder="1" applyAlignment="1">
      <alignment wrapText="1"/>
    </xf>
    <xf numFmtId="49" fontId="1" fillId="2" borderId="57" xfId="0" applyNumberFormat="1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49" fontId="1" fillId="2" borderId="65" xfId="0" applyNumberFormat="1" applyFont="1" applyFill="1" applyBorder="1" applyAlignment="1">
      <alignment horizontal="center" vertical="center" wrapText="1"/>
    </xf>
    <xf numFmtId="1" fontId="0" fillId="0" borderId="27" xfId="0" applyNumberFormat="1" applyFill="1" applyBorder="1"/>
    <xf numFmtId="0" fontId="1" fillId="0" borderId="28" xfId="0" applyFont="1" applyBorder="1"/>
    <xf numFmtId="0" fontId="1" fillId="0" borderId="28" xfId="0" applyFont="1" applyFill="1" applyBorder="1"/>
    <xf numFmtId="0" fontId="1" fillId="0" borderId="34" xfId="0" applyFont="1" applyBorder="1"/>
    <xf numFmtId="49" fontId="1" fillId="2" borderId="52" xfId="0" applyNumberFormat="1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0" xfId="0" applyFont="1" applyFill="1" applyBorder="1"/>
    <xf numFmtId="0" fontId="8" fillId="4" borderId="0" xfId="0" applyFont="1" applyFill="1" applyBorder="1"/>
    <xf numFmtId="0" fontId="8" fillId="5" borderId="0" xfId="0" applyFont="1" applyFill="1" applyBorder="1"/>
    <xf numFmtId="0" fontId="8" fillId="4" borderId="33" xfId="0" applyFont="1" applyFill="1" applyBorder="1"/>
    <xf numFmtId="49" fontId="9" fillId="2" borderId="53" xfId="0" applyNumberFormat="1" applyFont="1" applyFill="1" applyBorder="1" applyAlignment="1">
      <alignment horizontal="center" vertical="center" wrapText="1"/>
    </xf>
    <xf numFmtId="49" fontId="9" fillId="3" borderId="53" xfId="0" applyNumberFormat="1" applyFont="1" applyFill="1" applyBorder="1" applyAlignment="1">
      <alignment horizontal="center" vertical="center" wrapText="1"/>
    </xf>
    <xf numFmtId="49" fontId="9" fillId="4" borderId="53" xfId="0" applyNumberFormat="1" applyFont="1" applyFill="1" applyBorder="1" applyAlignment="1">
      <alignment horizontal="center" vertical="center" wrapText="1"/>
    </xf>
    <xf numFmtId="165" fontId="0" fillId="3" borderId="28" xfId="0" applyNumberFormat="1" applyFill="1" applyBorder="1"/>
    <xf numFmtId="0" fontId="8" fillId="2" borderId="33" xfId="0" applyFont="1" applyFill="1" applyBorder="1"/>
    <xf numFmtId="0" fontId="8" fillId="3" borderId="33" xfId="0" applyFont="1" applyFill="1" applyBorder="1"/>
    <xf numFmtId="165" fontId="0" fillId="3" borderId="34" xfId="0" applyNumberFormat="1" applyFill="1" applyBorder="1"/>
    <xf numFmtId="0" fontId="1" fillId="5" borderId="28" xfId="0" applyFont="1" applyFill="1" applyBorder="1"/>
    <xf numFmtId="0" fontId="1" fillId="0" borderId="28" xfId="0" applyFont="1" applyBorder="1" applyAlignment="1">
      <alignment horizontal="left"/>
    </xf>
    <xf numFmtId="0" fontId="1" fillId="5" borderId="28" xfId="0" applyFont="1" applyFill="1" applyBorder="1" applyAlignment="1">
      <alignment horizontal="left"/>
    </xf>
    <xf numFmtId="0" fontId="1" fillId="0" borderId="34" xfId="0" applyFont="1" applyBorder="1" applyAlignment="1">
      <alignment horizontal="left"/>
    </xf>
    <xf numFmtId="49" fontId="1" fillId="4" borderId="53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3" fontId="0" fillId="0" borderId="0" xfId="0" applyNumberFormat="1" applyAlignment="1">
      <alignment wrapText="1"/>
    </xf>
    <xf numFmtId="0" fontId="1" fillId="5" borderId="0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left"/>
    </xf>
    <xf numFmtId="0" fontId="8" fillId="2" borderId="0" xfId="0" applyFont="1" applyFill="1"/>
    <xf numFmtId="0" fontId="0" fillId="3" borderId="0" xfId="0" applyFont="1" applyFill="1"/>
    <xf numFmtId="0" fontId="0" fillId="4" borderId="0" xfId="0" applyFont="1" applyFill="1"/>
    <xf numFmtId="0" fontId="1" fillId="5" borderId="0" xfId="0" applyFont="1" applyFill="1"/>
    <xf numFmtId="3" fontId="4" fillId="2" borderId="27" xfId="0" applyNumberFormat="1" applyFont="1" applyFill="1" applyBorder="1"/>
    <xf numFmtId="3" fontId="4" fillId="2" borderId="32" xfId="0" applyNumberFormat="1" applyFont="1" applyFill="1" applyBorder="1"/>
    <xf numFmtId="3" fontId="0" fillId="2" borderId="27" xfId="0" applyNumberFormat="1" applyFill="1" applyBorder="1"/>
    <xf numFmtId="3" fontId="0" fillId="2" borderId="32" xfId="0" applyNumberFormat="1" applyFill="1" applyBorder="1"/>
    <xf numFmtId="0" fontId="1" fillId="0" borderId="1" xfId="0" applyFont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horizontal="center" vertical="center" wrapText="1" shrinkToFit="1"/>
    </xf>
    <xf numFmtId="0" fontId="1" fillId="3" borderId="8" xfId="0" applyFont="1" applyFill="1" applyBorder="1" applyAlignment="1">
      <alignment horizontal="center" vertical="center" wrapText="1" shrinkToFit="1"/>
    </xf>
    <xf numFmtId="49" fontId="1" fillId="3" borderId="39" xfId="0" applyNumberFormat="1" applyFont="1" applyFill="1" applyBorder="1" applyAlignment="1">
      <alignment horizontal="center" vertical="center" wrapText="1"/>
    </xf>
    <xf numFmtId="49" fontId="1" fillId="3" borderId="25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49" fontId="1" fillId="2" borderId="39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 shrinkToFit="1"/>
    </xf>
    <xf numFmtId="0" fontId="1" fillId="4" borderId="8" xfId="0" applyFont="1" applyFill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36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58" xfId="0" applyNumberFormat="1" applyFont="1" applyFill="1" applyBorder="1" applyAlignment="1">
      <alignment horizontal="center" vertical="center" wrapText="1"/>
    </xf>
    <xf numFmtId="49" fontId="1" fillId="2" borderId="3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2"/>
  <sheetViews>
    <sheetView tabSelected="1" workbookViewId="0">
      <selection activeCell="C25" sqref="C25"/>
    </sheetView>
  </sheetViews>
  <sheetFormatPr defaultRowHeight="15" x14ac:dyDescent="0.25"/>
  <cols>
    <col min="1" max="1" width="22.140625" bestFit="1" customWidth="1"/>
    <col min="2" max="5" width="18.85546875" customWidth="1"/>
    <col min="6" max="6" width="11.42578125" customWidth="1"/>
  </cols>
  <sheetData>
    <row r="1" spans="1:20" x14ac:dyDescent="0.25">
      <c r="A1" s="290">
        <v>2019</v>
      </c>
      <c r="B1" s="298" t="s">
        <v>159</v>
      </c>
      <c r="C1" s="298" t="s">
        <v>158</v>
      </c>
      <c r="D1" s="282" t="s">
        <v>161</v>
      </c>
      <c r="E1" s="292" t="s">
        <v>160</v>
      </c>
      <c r="F1" s="294" t="s">
        <v>44</v>
      </c>
      <c r="G1" s="296" t="s">
        <v>45</v>
      </c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7"/>
    </row>
    <row r="2" spans="1:20" x14ac:dyDescent="0.25">
      <c r="A2" s="291"/>
      <c r="B2" s="299"/>
      <c r="C2" s="299"/>
      <c r="D2" s="283"/>
      <c r="E2" s="293"/>
      <c r="F2" s="295"/>
      <c r="G2" s="196" t="s">
        <v>22</v>
      </c>
      <c r="H2" s="194" t="s">
        <v>46</v>
      </c>
      <c r="I2" s="192" t="s">
        <v>23</v>
      </c>
      <c r="J2" s="194" t="s">
        <v>46</v>
      </c>
      <c r="K2" s="192" t="s">
        <v>24</v>
      </c>
      <c r="L2" s="194" t="s">
        <v>46</v>
      </c>
      <c r="M2" s="192" t="s">
        <v>25</v>
      </c>
      <c r="N2" s="194" t="s">
        <v>46</v>
      </c>
      <c r="O2" s="192" t="s">
        <v>26</v>
      </c>
      <c r="P2" s="194" t="s">
        <v>46</v>
      </c>
      <c r="Q2" s="192" t="s">
        <v>27</v>
      </c>
      <c r="R2" s="194" t="s">
        <v>46</v>
      </c>
      <c r="S2" s="192" t="s">
        <v>28</v>
      </c>
      <c r="T2" s="194" t="s">
        <v>46</v>
      </c>
    </row>
    <row r="3" spans="1:20" ht="15" customHeight="1" x14ac:dyDescent="0.25">
      <c r="A3" s="14" t="s">
        <v>18</v>
      </c>
      <c r="B3" s="156"/>
      <c r="C3" s="157">
        <f t="shared" ref="C3:C8" si="0">E3-D3</f>
        <v>18754.84999999986</v>
      </c>
      <c r="D3" s="15">
        <v>612373.65</v>
      </c>
      <c r="E3" s="164">
        <f t="shared" ref="E3:E8" si="1">G3+I3+K3+M3+O3+Q3+S3</f>
        <v>631128.49999999988</v>
      </c>
      <c r="F3" s="197">
        <f t="shared" ref="F3:F8" si="2">E3/E$7*100</f>
        <v>56.970370715125227</v>
      </c>
      <c r="G3" s="193">
        <v>46613.15</v>
      </c>
      <c r="H3" s="195">
        <f t="shared" ref="H3:H8" si="3">G3/E3*100</f>
        <v>7.3856829472920351</v>
      </c>
      <c r="I3" s="193">
        <v>84578.15</v>
      </c>
      <c r="J3" s="195">
        <f t="shared" ref="J3:J8" si="4">I3/E3*100</f>
        <v>13.401098191572716</v>
      </c>
      <c r="K3" s="193">
        <v>74852.12</v>
      </c>
      <c r="L3" s="195">
        <f t="shared" ref="L3:L8" si="5">K3/E3*100</f>
        <v>11.86004434913017</v>
      </c>
      <c r="M3" s="193">
        <v>183523.9</v>
      </c>
      <c r="N3" s="195">
        <f t="shared" ref="N3:N8" si="6">M3/E3*100</f>
        <v>29.078689997361874</v>
      </c>
      <c r="O3" s="193">
        <v>115117.68</v>
      </c>
      <c r="P3" s="195">
        <f t="shared" ref="P3:P8" si="7">O3/E3*100</f>
        <v>18.23997490209997</v>
      </c>
      <c r="Q3" s="193">
        <v>63324.28</v>
      </c>
      <c r="R3" s="195">
        <f t="shared" ref="R3:R8" si="8">Q3/E3*100</f>
        <v>10.033500309366477</v>
      </c>
      <c r="S3" s="193">
        <v>63119.22</v>
      </c>
      <c r="T3" s="195">
        <f t="shared" ref="T3:T8" si="9">S3/E3*100</f>
        <v>10.001009303176772</v>
      </c>
    </row>
    <row r="4" spans="1:20" x14ac:dyDescent="0.25">
      <c r="A4" s="14" t="s">
        <v>19</v>
      </c>
      <c r="B4" s="156"/>
      <c r="C4" s="157">
        <f t="shared" si="0"/>
        <v>-1786.7199999999721</v>
      </c>
      <c r="D4" s="15">
        <v>843120.77</v>
      </c>
      <c r="E4" s="164">
        <f t="shared" si="1"/>
        <v>841334.05</v>
      </c>
      <c r="F4" s="197">
        <f t="shared" si="2"/>
        <v>75.945093152595263</v>
      </c>
      <c r="G4" s="193">
        <v>62580.24</v>
      </c>
      <c r="H4" s="195">
        <f t="shared" si="3"/>
        <v>7.4382155340081617</v>
      </c>
      <c r="I4" s="193">
        <v>113221.13</v>
      </c>
      <c r="J4" s="195">
        <f t="shared" si="4"/>
        <v>13.457333623903608</v>
      </c>
      <c r="K4" s="193">
        <v>95770.17</v>
      </c>
      <c r="L4" s="195">
        <f t="shared" si="5"/>
        <v>11.383132538139872</v>
      </c>
      <c r="M4" s="193">
        <v>245000.71</v>
      </c>
      <c r="N4" s="195">
        <f t="shared" si="6"/>
        <v>29.120503324452397</v>
      </c>
      <c r="O4" s="193">
        <v>155501.79</v>
      </c>
      <c r="P4" s="195">
        <f t="shared" si="7"/>
        <v>18.482764366900401</v>
      </c>
      <c r="Q4" s="193">
        <v>87191.83</v>
      </c>
      <c r="R4" s="195">
        <f t="shared" si="8"/>
        <v>10.363520886858197</v>
      </c>
      <c r="S4" s="193">
        <v>82068.179999999993</v>
      </c>
      <c r="T4" s="195">
        <f t="shared" si="9"/>
        <v>9.7545297257373562</v>
      </c>
    </row>
    <row r="5" spans="1:20" x14ac:dyDescent="0.25">
      <c r="A5" s="14" t="s">
        <v>20</v>
      </c>
      <c r="B5" s="156"/>
      <c r="C5" s="157">
        <f t="shared" si="0"/>
        <v>43722.060000000056</v>
      </c>
      <c r="D5" s="15">
        <v>987810.44</v>
      </c>
      <c r="E5" s="164">
        <f t="shared" si="1"/>
        <v>1031532.5</v>
      </c>
      <c r="F5" s="197">
        <f t="shared" si="2"/>
        <v>93.113825361554618</v>
      </c>
      <c r="G5" s="193">
        <v>77530.25</v>
      </c>
      <c r="H5" s="195">
        <f t="shared" si="3"/>
        <v>7.5160259129014362</v>
      </c>
      <c r="I5" s="193">
        <v>140895.1</v>
      </c>
      <c r="J5" s="195">
        <f t="shared" si="4"/>
        <v>13.658813464432773</v>
      </c>
      <c r="K5" s="193">
        <v>114557.38</v>
      </c>
      <c r="L5" s="195">
        <f t="shared" si="5"/>
        <v>11.105552176009967</v>
      </c>
      <c r="M5" s="193">
        <v>299443.49</v>
      </c>
      <c r="N5" s="195">
        <f t="shared" si="6"/>
        <v>29.028992300291073</v>
      </c>
      <c r="O5" s="193">
        <v>194259.62</v>
      </c>
      <c r="P5" s="195">
        <f t="shared" si="7"/>
        <v>18.832137620482143</v>
      </c>
      <c r="Q5" s="193">
        <v>106752.76</v>
      </c>
      <c r="R5" s="195">
        <f t="shared" si="8"/>
        <v>10.348947803389615</v>
      </c>
      <c r="S5" s="193">
        <v>98093.9</v>
      </c>
      <c r="T5" s="195">
        <f t="shared" si="9"/>
        <v>9.5095307224929897</v>
      </c>
    </row>
    <row r="6" spans="1:20" x14ac:dyDescent="0.25">
      <c r="A6" s="14" t="s">
        <v>21</v>
      </c>
      <c r="B6" s="156"/>
      <c r="C6" s="157">
        <f t="shared" si="0"/>
        <v>22800.330000000075</v>
      </c>
      <c r="D6" s="15">
        <v>1078129.27</v>
      </c>
      <c r="E6" s="164">
        <f t="shared" si="1"/>
        <v>1100929.6000000001</v>
      </c>
      <c r="F6" s="197">
        <f t="shared" si="2"/>
        <v>99.378125759262247</v>
      </c>
      <c r="G6" s="193">
        <v>82590.820000000007</v>
      </c>
      <c r="H6" s="195">
        <f t="shared" si="3"/>
        <v>7.5019165621489332</v>
      </c>
      <c r="I6" s="193">
        <v>150573.45000000001</v>
      </c>
      <c r="J6" s="195">
        <f t="shared" si="4"/>
        <v>13.676937199254159</v>
      </c>
      <c r="K6" s="193">
        <v>122464.6</v>
      </c>
      <c r="L6" s="195">
        <f t="shared" si="5"/>
        <v>11.123744878873271</v>
      </c>
      <c r="M6" s="193">
        <v>319518.24</v>
      </c>
      <c r="N6" s="195">
        <f t="shared" si="6"/>
        <v>29.022586003682704</v>
      </c>
      <c r="O6" s="193">
        <v>208358.22</v>
      </c>
      <c r="P6" s="195">
        <f t="shared" si="7"/>
        <v>18.925662458344291</v>
      </c>
      <c r="Q6" s="193">
        <v>113766.9</v>
      </c>
      <c r="R6" s="195">
        <f t="shared" si="8"/>
        <v>10.333712528030855</v>
      </c>
      <c r="S6" s="193">
        <v>103657.37</v>
      </c>
      <c r="T6" s="195">
        <f t="shared" si="9"/>
        <v>9.4154403696657791</v>
      </c>
    </row>
    <row r="7" spans="1:20" x14ac:dyDescent="0.25">
      <c r="A7" s="14" t="s">
        <v>115</v>
      </c>
      <c r="B7" s="156"/>
      <c r="C7" s="157">
        <f t="shared" si="0"/>
        <v>5949.6099999998696</v>
      </c>
      <c r="D7" s="15">
        <v>1101869.23</v>
      </c>
      <c r="E7" s="164">
        <f t="shared" si="1"/>
        <v>1107818.8399999999</v>
      </c>
      <c r="F7" s="197">
        <f t="shared" si="2"/>
        <v>100</v>
      </c>
      <c r="G7" s="193">
        <v>83227.89</v>
      </c>
      <c r="H7" s="195">
        <f t="shared" si="3"/>
        <v>7.512770770354475</v>
      </c>
      <c r="I7" s="193">
        <v>151720.79</v>
      </c>
      <c r="J7" s="195">
        <f t="shared" si="4"/>
        <v>13.695451324875465</v>
      </c>
      <c r="K7" s="193">
        <v>123061.07</v>
      </c>
      <c r="L7" s="195">
        <f t="shared" si="5"/>
        <v>11.108411010594478</v>
      </c>
      <c r="M7" s="193">
        <v>321755.37</v>
      </c>
      <c r="N7" s="195">
        <f t="shared" si="6"/>
        <v>29.04404207460491</v>
      </c>
      <c r="O7" s="193">
        <v>209708.38</v>
      </c>
      <c r="P7" s="195">
        <f t="shared" si="7"/>
        <v>18.92984416116267</v>
      </c>
      <c r="Q7" s="193">
        <v>114287.58</v>
      </c>
      <c r="R7" s="195">
        <f t="shared" si="8"/>
        <v>10.316450296151311</v>
      </c>
      <c r="S7" s="193">
        <v>104057.76</v>
      </c>
      <c r="T7" s="195">
        <f t="shared" si="9"/>
        <v>9.3930303622567024</v>
      </c>
    </row>
    <row r="8" spans="1:20" x14ac:dyDescent="0.25">
      <c r="A8" s="14" t="s">
        <v>166</v>
      </c>
      <c r="B8" s="156"/>
      <c r="C8" s="157">
        <f t="shared" si="0"/>
        <v>-4005.6000000000931</v>
      </c>
      <c r="D8" s="15">
        <v>1140529.8</v>
      </c>
      <c r="E8" s="164">
        <f t="shared" si="1"/>
        <v>1136524.2</v>
      </c>
      <c r="F8" s="197">
        <f t="shared" si="2"/>
        <v>102.59116012145091</v>
      </c>
      <c r="G8" s="193">
        <v>85397.24</v>
      </c>
      <c r="H8" s="195">
        <f t="shared" si="3"/>
        <v>7.5138954366303867</v>
      </c>
      <c r="I8" s="193">
        <v>156010.57</v>
      </c>
      <c r="J8" s="195">
        <f t="shared" si="4"/>
        <v>13.726990591137437</v>
      </c>
      <c r="K8" s="193">
        <v>125971.89</v>
      </c>
      <c r="L8" s="195">
        <f t="shared" si="5"/>
        <v>11.083960200759474</v>
      </c>
      <c r="M8" s="193">
        <v>330197.56</v>
      </c>
      <c r="N8" s="195">
        <f t="shared" si="6"/>
        <v>29.053280167725422</v>
      </c>
      <c r="O8" s="193">
        <v>215661.05</v>
      </c>
      <c r="P8" s="195">
        <f t="shared" si="7"/>
        <v>18.975491238989896</v>
      </c>
      <c r="Q8" s="193">
        <v>116985.87</v>
      </c>
      <c r="R8" s="195">
        <f t="shared" si="8"/>
        <v>10.293302157578344</v>
      </c>
      <c r="S8" s="193">
        <v>106300.02</v>
      </c>
      <c r="T8" s="195">
        <f t="shared" si="9"/>
        <v>9.3530802071790475</v>
      </c>
    </row>
    <row r="11" spans="1:20" x14ac:dyDescent="0.25">
      <c r="A11" s="288">
        <v>2010</v>
      </c>
      <c r="B11" s="300"/>
      <c r="C11" s="302"/>
      <c r="D11" s="281"/>
      <c r="E11" s="282" t="s">
        <v>161</v>
      </c>
      <c r="F11" s="284" t="s">
        <v>44</v>
      </c>
      <c r="G11" s="286" t="s">
        <v>45</v>
      </c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7"/>
    </row>
    <row r="12" spans="1:20" x14ac:dyDescent="0.25">
      <c r="A12" s="289"/>
      <c r="B12" s="301"/>
      <c r="C12" s="302"/>
      <c r="D12" s="281"/>
      <c r="E12" s="283"/>
      <c r="F12" s="285"/>
      <c r="G12" s="198" t="s">
        <v>22</v>
      </c>
      <c r="H12" s="200" t="s">
        <v>46</v>
      </c>
      <c r="I12" s="199" t="s">
        <v>23</v>
      </c>
      <c r="J12" s="200" t="s">
        <v>46</v>
      </c>
      <c r="K12" s="199" t="s">
        <v>24</v>
      </c>
      <c r="L12" s="200" t="s">
        <v>46</v>
      </c>
      <c r="M12" s="199" t="s">
        <v>25</v>
      </c>
      <c r="N12" s="200" t="s">
        <v>46</v>
      </c>
      <c r="O12" s="199" t="s">
        <v>26</v>
      </c>
      <c r="P12" s="200" t="s">
        <v>46</v>
      </c>
      <c r="Q12" s="199" t="s">
        <v>27</v>
      </c>
      <c r="R12" s="200" t="s">
        <v>46</v>
      </c>
      <c r="S12" s="199" t="s">
        <v>28</v>
      </c>
      <c r="T12" s="200" t="s">
        <v>46</v>
      </c>
    </row>
    <row r="13" spans="1:20" x14ac:dyDescent="0.25">
      <c r="A13" s="14" t="s">
        <v>18</v>
      </c>
      <c r="B13" s="23"/>
      <c r="C13" s="155"/>
      <c r="D13" s="23"/>
      <c r="E13" s="15">
        <v>612373.65</v>
      </c>
      <c r="F13" s="197">
        <f t="shared" ref="F13:F18" si="10">D3/D$7*100</f>
        <v>55.575891705406818</v>
      </c>
      <c r="G13" s="193">
        <v>48010.22</v>
      </c>
      <c r="H13" s="195">
        <f t="shared" ref="H13:H18" si="11">G13/D3*100</f>
        <v>7.8400205495451996</v>
      </c>
      <c r="I13" s="193">
        <v>75591</v>
      </c>
      <c r="J13" s="195">
        <f t="shared" ref="J13:J18" si="12">I13/D3*100</f>
        <v>12.343934132371633</v>
      </c>
      <c r="K13" s="193">
        <v>92320.01</v>
      </c>
      <c r="L13" s="195">
        <f t="shared" ref="L13:L18" si="13">K13/D3*100</f>
        <v>15.075764608748269</v>
      </c>
      <c r="M13" s="193">
        <v>169975.77</v>
      </c>
      <c r="N13" s="195">
        <f t="shared" ref="N13:N18" si="14">M13/D3*100</f>
        <v>27.75687196860936</v>
      </c>
      <c r="O13" s="193">
        <v>114658.94</v>
      </c>
      <c r="P13" s="195">
        <f t="shared" ref="P13:P18" si="15">O13/D3*100</f>
        <v>18.723689368410938</v>
      </c>
      <c r="Q13" s="193">
        <v>60040.37</v>
      </c>
      <c r="R13" s="195">
        <f t="shared" ref="R13:R18" si="16">Q13/D3*100</f>
        <v>9.8045319226259977</v>
      </c>
      <c r="S13" s="193">
        <v>51777.35</v>
      </c>
      <c r="T13" s="195">
        <f t="shared" ref="T13:T18" si="17">S13/D3*100</f>
        <v>8.4551890826785243</v>
      </c>
    </row>
    <row r="14" spans="1:20" x14ac:dyDescent="0.25">
      <c r="A14" s="14" t="s">
        <v>19</v>
      </c>
      <c r="B14" s="23"/>
      <c r="C14" s="155"/>
      <c r="D14" s="23"/>
      <c r="E14" s="15">
        <v>843120.77</v>
      </c>
      <c r="F14" s="197">
        <f t="shared" si="10"/>
        <v>76.517316850748244</v>
      </c>
      <c r="G14" s="193">
        <v>66011.03</v>
      </c>
      <c r="H14" s="195">
        <f t="shared" si="11"/>
        <v>7.8293682647623539</v>
      </c>
      <c r="I14" s="193">
        <v>103913.64</v>
      </c>
      <c r="J14" s="195">
        <f t="shared" si="12"/>
        <v>12.32488199762888</v>
      </c>
      <c r="K14" s="193">
        <v>128281.5</v>
      </c>
      <c r="L14" s="195">
        <f t="shared" si="13"/>
        <v>15.215080041261468</v>
      </c>
      <c r="M14" s="193">
        <v>233732.93</v>
      </c>
      <c r="N14" s="195">
        <f t="shared" si="14"/>
        <v>27.722354651516884</v>
      </c>
      <c r="O14" s="193">
        <v>161684.26</v>
      </c>
      <c r="P14" s="195">
        <f t="shared" si="15"/>
        <v>19.17688019949977</v>
      </c>
      <c r="Q14" s="193">
        <v>80663.98</v>
      </c>
      <c r="R14" s="195">
        <f t="shared" si="16"/>
        <v>9.567310268017712</v>
      </c>
      <c r="S14" s="193">
        <v>68833.42</v>
      </c>
      <c r="T14" s="195">
        <f t="shared" si="17"/>
        <v>8.1641233912432263</v>
      </c>
    </row>
    <row r="15" spans="1:20" x14ac:dyDescent="0.25">
      <c r="A15" s="14" t="s">
        <v>20</v>
      </c>
      <c r="B15" s="23"/>
      <c r="C15" s="155"/>
      <c r="D15" s="23"/>
      <c r="E15" s="15">
        <v>987810.44</v>
      </c>
      <c r="F15" s="197">
        <f t="shared" si="10"/>
        <v>89.648609209279755</v>
      </c>
      <c r="G15" s="193">
        <v>76337</v>
      </c>
      <c r="H15" s="195">
        <f t="shared" si="11"/>
        <v>7.7278996970309404</v>
      </c>
      <c r="I15" s="193">
        <v>123880.56</v>
      </c>
      <c r="J15" s="195">
        <f t="shared" si="12"/>
        <v>12.540924349817562</v>
      </c>
      <c r="K15" s="193">
        <v>152941.12</v>
      </c>
      <c r="L15" s="195">
        <f t="shared" si="13"/>
        <v>15.482841019578617</v>
      </c>
      <c r="M15" s="193">
        <v>271788.79999999999</v>
      </c>
      <c r="N15" s="195">
        <f t="shared" si="14"/>
        <v>27.514266806088827</v>
      </c>
      <c r="O15" s="193">
        <v>191936.81</v>
      </c>
      <c r="P15" s="195">
        <f t="shared" si="15"/>
        <v>19.430530618809822</v>
      </c>
      <c r="Q15" s="193">
        <v>92088.74</v>
      </c>
      <c r="R15" s="195">
        <f t="shared" si="16"/>
        <v>9.3225113109758198</v>
      </c>
      <c r="S15" s="193">
        <v>78837.42</v>
      </c>
      <c r="T15" s="195">
        <f t="shared" si="17"/>
        <v>7.9810272100383957</v>
      </c>
    </row>
    <row r="16" spans="1:20" x14ac:dyDescent="0.25">
      <c r="A16" s="14" t="s">
        <v>21</v>
      </c>
      <c r="B16" s="23"/>
      <c r="C16" s="155"/>
      <c r="D16" s="23"/>
      <c r="E16" s="15">
        <v>1078129.27</v>
      </c>
      <c r="F16" s="197">
        <f t="shared" si="10"/>
        <v>97.845482988938713</v>
      </c>
      <c r="G16" s="193">
        <v>83397.570000000007</v>
      </c>
      <c r="H16" s="195">
        <f t="shared" si="11"/>
        <v>7.7353961459556713</v>
      </c>
      <c r="I16" s="193">
        <v>135249.81</v>
      </c>
      <c r="J16" s="195">
        <f t="shared" si="12"/>
        <v>12.544860228124591</v>
      </c>
      <c r="K16" s="193">
        <v>166316.34</v>
      </c>
      <c r="L16" s="195">
        <f t="shared" si="13"/>
        <v>15.426382033019101</v>
      </c>
      <c r="M16" s="193">
        <v>298487.51</v>
      </c>
      <c r="N16" s="195">
        <f t="shared" si="14"/>
        <v>27.685688377609857</v>
      </c>
      <c r="O16" s="193">
        <v>209052.61</v>
      </c>
      <c r="P16" s="195">
        <f t="shared" si="15"/>
        <v>19.390310217623529</v>
      </c>
      <c r="Q16" s="193">
        <v>100135.46</v>
      </c>
      <c r="R16" s="195">
        <f t="shared" si="16"/>
        <v>9.2878899392092382</v>
      </c>
      <c r="S16" s="193">
        <v>85489.97</v>
      </c>
      <c r="T16" s="195">
        <f t="shared" si="17"/>
        <v>7.9294730584580089</v>
      </c>
    </row>
    <row r="17" spans="1:20" x14ac:dyDescent="0.25">
      <c r="A17" s="14" t="s">
        <v>115</v>
      </c>
      <c r="B17" s="23"/>
      <c r="C17" s="155"/>
      <c r="D17" s="23"/>
      <c r="E17" s="15">
        <v>1101869.23</v>
      </c>
      <c r="F17" s="197">
        <f t="shared" si="10"/>
        <v>100</v>
      </c>
      <c r="G17" s="193">
        <v>85258.05</v>
      </c>
      <c r="H17" s="195">
        <f t="shared" si="11"/>
        <v>7.7375833428073859</v>
      </c>
      <c r="I17" s="193">
        <v>138585.03</v>
      </c>
      <c r="J17" s="195">
        <f t="shared" si="12"/>
        <v>12.577266541874485</v>
      </c>
      <c r="K17" s="193">
        <v>169995.33</v>
      </c>
      <c r="L17" s="195">
        <f t="shared" si="13"/>
        <v>15.427904271362584</v>
      </c>
      <c r="M17" s="193">
        <v>305027.92</v>
      </c>
      <c r="N17" s="195">
        <f t="shared" si="14"/>
        <v>27.682769578745749</v>
      </c>
      <c r="O17" s="193">
        <v>213542.87</v>
      </c>
      <c r="P17" s="195">
        <f t="shared" si="15"/>
        <v>19.380055653246618</v>
      </c>
      <c r="Q17" s="193">
        <v>102284.57</v>
      </c>
      <c r="R17" s="195">
        <f t="shared" si="16"/>
        <v>9.2828229716515462</v>
      </c>
      <c r="S17" s="193">
        <v>87175.46</v>
      </c>
      <c r="T17" s="195">
        <f t="shared" si="17"/>
        <v>7.9115976403116379</v>
      </c>
    </row>
    <row r="18" spans="1:20" x14ac:dyDescent="0.25">
      <c r="A18" s="14" t="s">
        <v>166</v>
      </c>
      <c r="B18" s="23"/>
      <c r="C18" s="155"/>
      <c r="D18" s="23"/>
      <c r="E18" s="15">
        <v>1140529.8</v>
      </c>
      <c r="F18" s="197">
        <f t="shared" si="10"/>
        <v>103.50863504918819</v>
      </c>
      <c r="G18" s="193">
        <v>88473.86</v>
      </c>
      <c r="H18" s="195">
        <f t="shared" si="11"/>
        <v>7.7572598278449183</v>
      </c>
      <c r="I18" s="193">
        <v>143947.59</v>
      </c>
      <c r="J18" s="195">
        <f t="shared" si="12"/>
        <v>12.621116081315892</v>
      </c>
      <c r="K18" s="193">
        <v>175954.44</v>
      </c>
      <c r="L18" s="195">
        <f t="shared" si="13"/>
        <v>15.427430304758365</v>
      </c>
      <c r="M18" s="193">
        <v>316144.36</v>
      </c>
      <c r="N18" s="195">
        <f t="shared" si="14"/>
        <v>27.719079326116685</v>
      </c>
      <c r="O18" s="193">
        <v>221077.61</v>
      </c>
      <c r="P18" s="195">
        <f t="shared" si="15"/>
        <v>19.383764457535435</v>
      </c>
      <c r="Q18" s="193">
        <v>105390.18</v>
      </c>
      <c r="R18" s="195">
        <f t="shared" si="16"/>
        <v>9.2404582501921464</v>
      </c>
      <c r="S18" s="193">
        <v>89541.75</v>
      </c>
      <c r="T18" s="195">
        <f t="shared" si="17"/>
        <v>7.8508908754510403</v>
      </c>
    </row>
    <row r="19" spans="1:20" x14ac:dyDescent="0.25">
      <c r="S19" s="37"/>
      <c r="T19" s="37"/>
    </row>
    <row r="20" spans="1:20" x14ac:dyDescent="0.25">
      <c r="A20" s="165" t="s">
        <v>162</v>
      </c>
    </row>
    <row r="21" spans="1:20" x14ac:dyDescent="0.25">
      <c r="A21" s="166" t="s">
        <v>163</v>
      </c>
    </row>
    <row r="22" spans="1:20" x14ac:dyDescent="0.25">
      <c r="A22" s="167" t="s">
        <v>170</v>
      </c>
    </row>
  </sheetData>
  <mergeCells count="14">
    <mergeCell ref="D11:D12"/>
    <mergeCell ref="D1:D2"/>
    <mergeCell ref="F11:F12"/>
    <mergeCell ref="G11:T11"/>
    <mergeCell ref="A11:A12"/>
    <mergeCell ref="A1:A2"/>
    <mergeCell ref="E1:E2"/>
    <mergeCell ref="F1:F2"/>
    <mergeCell ref="G1:T1"/>
    <mergeCell ref="C1:C2"/>
    <mergeCell ref="B1:B2"/>
    <mergeCell ref="E11:E12"/>
    <mergeCell ref="B11:B12"/>
    <mergeCell ref="C11:C12"/>
  </mergeCells>
  <pageMargins left="0.7" right="0.7" top="0.75" bottom="0.75" header="0.3" footer="0.3"/>
  <pageSetup paperSize="9" orientation="landscape" verticalDpi="0" r:id="rId1"/>
  <ignoredErrors>
    <ignoredError sqref="I12 I2" twoDigitTextYear="1"/>
  </ignoredError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00BDD18-331D-45A4-85E4-092269E7ADA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'Rahvastik tsoonide kaupa'!D3:E3</xm:f>
              <xm:sqref>B3</xm:sqref>
            </x14:sparkline>
            <x14:sparkline>
              <xm:f>'Rahvastik tsoonide kaupa'!D4:E4</xm:f>
              <xm:sqref>B4</xm:sqref>
            </x14:sparkline>
            <x14:sparkline>
              <xm:f>'Rahvastik tsoonide kaupa'!D5:E5</xm:f>
              <xm:sqref>B5</xm:sqref>
            </x14:sparkline>
            <x14:sparkline>
              <xm:f>'Rahvastik tsoonide kaupa'!D6:E6</xm:f>
              <xm:sqref>B6</xm:sqref>
            </x14:sparkline>
            <x14:sparkline>
              <xm:f>'Rahvastik tsoonide kaupa'!D7:E7</xm:f>
              <xm:sqref>B7</xm:sqref>
            </x14:sparkline>
            <x14:sparkline>
              <xm:f>'Rahvastik tsoonide kaupa'!D8:E8</xm:f>
              <xm:sqref>B8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V53"/>
  <sheetViews>
    <sheetView workbookViewId="0">
      <pane xSplit="3" ySplit="2" topLeftCell="D21" activePane="bottomRight" state="frozen"/>
      <selection pane="topRight" activeCell="D1" sqref="D1"/>
      <selection pane="bottomLeft" activeCell="A3" sqref="A3"/>
      <selection pane="bottomRight" activeCell="C53" sqref="C53"/>
    </sheetView>
  </sheetViews>
  <sheetFormatPr defaultRowHeight="15" x14ac:dyDescent="0.25"/>
  <cols>
    <col min="2" max="2" width="17.85546875" style="16" bestFit="1" customWidth="1"/>
    <col min="3" max="3" width="62.7109375" style="17" customWidth="1"/>
    <col min="4" max="5" width="12.85546875" customWidth="1"/>
    <col min="13" max="14" width="12.85546875" customWidth="1"/>
    <col min="22" max="22" width="14" bestFit="1" customWidth="1"/>
    <col min="23" max="23" width="14" customWidth="1"/>
    <col min="31" max="31" width="14" bestFit="1" customWidth="1"/>
    <col min="32" max="32" width="14" customWidth="1"/>
    <col min="40" max="40" width="14" bestFit="1" customWidth="1"/>
    <col min="41" max="41" width="14" customWidth="1"/>
  </cols>
  <sheetData>
    <row r="1" spans="1:48" x14ac:dyDescent="0.25">
      <c r="A1" s="312" t="s">
        <v>84</v>
      </c>
      <c r="B1" s="314" t="s">
        <v>0</v>
      </c>
      <c r="C1" s="312" t="s">
        <v>85</v>
      </c>
      <c r="D1" s="316" t="s">
        <v>33</v>
      </c>
      <c r="E1" s="316"/>
      <c r="F1" s="316"/>
      <c r="G1" s="316"/>
      <c r="H1" s="316"/>
      <c r="I1" s="316"/>
      <c r="J1" s="316"/>
      <c r="K1" s="316"/>
      <c r="L1" s="316"/>
      <c r="M1" s="316" t="s">
        <v>36</v>
      </c>
      <c r="N1" s="316"/>
      <c r="O1" s="316"/>
      <c r="P1" s="316"/>
      <c r="Q1" s="316"/>
      <c r="R1" s="316"/>
      <c r="S1" s="316"/>
      <c r="T1" s="316"/>
      <c r="U1" s="316"/>
      <c r="V1" s="316" t="s">
        <v>35</v>
      </c>
      <c r="W1" s="316"/>
      <c r="X1" s="316"/>
      <c r="Y1" s="316"/>
      <c r="Z1" s="316"/>
      <c r="AA1" s="316"/>
      <c r="AB1" s="316"/>
      <c r="AC1" s="316"/>
      <c r="AD1" s="316"/>
      <c r="AE1" s="316" t="s">
        <v>37</v>
      </c>
      <c r="AF1" s="316"/>
      <c r="AG1" s="316"/>
      <c r="AH1" s="316"/>
      <c r="AI1" s="316"/>
      <c r="AJ1" s="316"/>
      <c r="AK1" s="316"/>
      <c r="AL1" s="316"/>
      <c r="AM1" s="316"/>
      <c r="AN1" s="316" t="s">
        <v>167</v>
      </c>
      <c r="AO1" s="316"/>
      <c r="AP1" s="316"/>
      <c r="AQ1" s="316"/>
      <c r="AR1" s="316"/>
      <c r="AS1" s="316"/>
      <c r="AT1" s="316"/>
      <c r="AU1" s="316"/>
      <c r="AV1" s="316"/>
    </row>
    <row r="2" spans="1:48" ht="30.75" thickBot="1" x14ac:dyDescent="0.3">
      <c r="A2" s="313"/>
      <c r="B2" s="315"/>
      <c r="C2" s="313"/>
      <c r="D2" s="162" t="s">
        <v>156</v>
      </c>
      <c r="E2" s="149" t="s">
        <v>157</v>
      </c>
      <c r="F2" s="11" t="s">
        <v>22</v>
      </c>
      <c r="G2" s="11" t="s">
        <v>23</v>
      </c>
      <c r="H2" s="11" t="s">
        <v>24</v>
      </c>
      <c r="I2" s="11" t="s">
        <v>25</v>
      </c>
      <c r="J2" s="11" t="s">
        <v>26</v>
      </c>
      <c r="K2" s="11" t="s">
        <v>27</v>
      </c>
      <c r="L2" s="11" t="s">
        <v>28</v>
      </c>
      <c r="M2" s="162" t="s">
        <v>156</v>
      </c>
      <c r="N2" s="149" t="s">
        <v>157</v>
      </c>
      <c r="O2" s="11" t="s">
        <v>22</v>
      </c>
      <c r="P2" s="11" t="s">
        <v>23</v>
      </c>
      <c r="Q2" s="11" t="s">
        <v>24</v>
      </c>
      <c r="R2" s="11" t="s">
        <v>25</v>
      </c>
      <c r="S2" s="11" t="s">
        <v>26</v>
      </c>
      <c r="T2" s="11" t="s">
        <v>27</v>
      </c>
      <c r="U2" s="11" t="s">
        <v>28</v>
      </c>
      <c r="V2" s="162" t="s">
        <v>156</v>
      </c>
      <c r="W2" s="149" t="s">
        <v>157</v>
      </c>
      <c r="X2" s="11" t="s">
        <v>22</v>
      </c>
      <c r="Y2" s="11" t="s">
        <v>23</v>
      </c>
      <c r="Z2" s="11" t="s">
        <v>24</v>
      </c>
      <c r="AA2" s="11" t="s">
        <v>25</v>
      </c>
      <c r="AB2" s="11" t="s">
        <v>26</v>
      </c>
      <c r="AC2" s="11" t="s">
        <v>27</v>
      </c>
      <c r="AD2" s="11" t="s">
        <v>28</v>
      </c>
      <c r="AE2" s="162" t="s">
        <v>156</v>
      </c>
      <c r="AF2" s="149" t="s">
        <v>157</v>
      </c>
      <c r="AG2" s="11" t="s">
        <v>22</v>
      </c>
      <c r="AH2" s="11" t="s">
        <v>23</v>
      </c>
      <c r="AI2" s="11" t="s">
        <v>24</v>
      </c>
      <c r="AJ2" s="11" t="s">
        <v>25</v>
      </c>
      <c r="AK2" s="11" t="s">
        <v>26</v>
      </c>
      <c r="AL2" s="11" t="s">
        <v>27</v>
      </c>
      <c r="AM2" s="11" t="s">
        <v>28</v>
      </c>
      <c r="AN2" s="162" t="s">
        <v>156</v>
      </c>
      <c r="AO2" s="149" t="s">
        <v>157</v>
      </c>
      <c r="AP2" s="11" t="s">
        <v>22</v>
      </c>
      <c r="AQ2" s="11" t="s">
        <v>23</v>
      </c>
      <c r="AR2" s="11" t="s">
        <v>24</v>
      </c>
      <c r="AS2" s="11" t="s">
        <v>25</v>
      </c>
      <c r="AT2" s="11" t="s">
        <v>26</v>
      </c>
      <c r="AU2" s="11" t="s">
        <v>27</v>
      </c>
      <c r="AV2" s="11" t="s">
        <v>28</v>
      </c>
    </row>
    <row r="3" spans="1:48" ht="15.75" thickTop="1" x14ac:dyDescent="0.25">
      <c r="A3">
        <v>2</v>
      </c>
      <c r="B3" s="27" t="s">
        <v>47</v>
      </c>
      <c r="C3" s="24" t="s">
        <v>97</v>
      </c>
      <c r="D3" s="68">
        <v>1959</v>
      </c>
      <c r="E3" s="158">
        <v>1410.08</v>
      </c>
      <c r="F3" s="59">
        <v>90</v>
      </c>
      <c r="G3" s="57">
        <v>188.01</v>
      </c>
      <c r="H3" s="59">
        <v>121.01</v>
      </c>
      <c r="I3" s="57">
        <v>295.02</v>
      </c>
      <c r="J3" s="59">
        <v>379.03</v>
      </c>
      <c r="K3" s="57">
        <v>184.01</v>
      </c>
      <c r="L3" s="61">
        <v>153</v>
      </c>
      <c r="M3" s="154">
        <v>17980</v>
      </c>
      <c r="N3" s="159">
        <v>15003.130000000001</v>
      </c>
      <c r="O3" s="59">
        <v>771</v>
      </c>
      <c r="P3" s="57">
        <v>1724.03</v>
      </c>
      <c r="Q3" s="59">
        <v>1088.01</v>
      </c>
      <c r="R3" s="57">
        <v>3719.05</v>
      </c>
      <c r="S3" s="59">
        <v>3863.03</v>
      </c>
      <c r="T3" s="57">
        <v>2106.0100000000002</v>
      </c>
      <c r="U3" s="61">
        <v>1732</v>
      </c>
      <c r="V3" s="154">
        <v>98653</v>
      </c>
      <c r="W3" s="159">
        <v>102552.98</v>
      </c>
      <c r="X3" s="59">
        <v>5889.5</v>
      </c>
      <c r="Y3" s="57">
        <v>12766.59</v>
      </c>
      <c r="Z3" s="59">
        <v>7737.12</v>
      </c>
      <c r="AA3" s="57">
        <v>26746.27</v>
      </c>
      <c r="AB3" s="59">
        <v>24276.77</v>
      </c>
      <c r="AC3" s="57">
        <v>13939.37</v>
      </c>
      <c r="AD3" s="61">
        <v>11197.36</v>
      </c>
      <c r="AE3" s="154">
        <v>97320</v>
      </c>
      <c r="AF3" s="159">
        <v>83492.279999999984</v>
      </c>
      <c r="AG3" s="59">
        <v>4700.9799999999996</v>
      </c>
      <c r="AH3" s="57">
        <v>10370.92</v>
      </c>
      <c r="AI3" s="59">
        <v>6124.92</v>
      </c>
      <c r="AJ3" s="57">
        <v>21869.82</v>
      </c>
      <c r="AK3" s="59">
        <v>19843.759999999998</v>
      </c>
      <c r="AL3" s="57">
        <v>11466.9</v>
      </c>
      <c r="AM3" s="61">
        <v>9114.98</v>
      </c>
      <c r="AN3" s="153">
        <v>104790</v>
      </c>
      <c r="AO3" s="158">
        <v>104146.11</v>
      </c>
      <c r="AP3" s="59">
        <v>5978.73</v>
      </c>
      <c r="AQ3" s="57">
        <v>12976.61</v>
      </c>
      <c r="AR3" s="59">
        <v>7838.81</v>
      </c>
      <c r="AS3" s="57">
        <v>27165.85</v>
      </c>
      <c r="AT3" s="59">
        <v>24715.38</v>
      </c>
      <c r="AU3" s="57">
        <v>14131.89</v>
      </c>
      <c r="AV3" s="61">
        <v>11338.84</v>
      </c>
    </row>
    <row r="4" spans="1:48" x14ac:dyDescent="0.25">
      <c r="A4">
        <v>4</v>
      </c>
      <c r="B4" s="27" t="s">
        <v>48</v>
      </c>
      <c r="C4" s="24" t="s">
        <v>117</v>
      </c>
      <c r="D4" s="68">
        <v>10070</v>
      </c>
      <c r="E4" s="159">
        <v>7910.64</v>
      </c>
      <c r="F4" s="59">
        <v>393</v>
      </c>
      <c r="G4" s="57">
        <v>939</v>
      </c>
      <c r="H4" s="59">
        <v>645</v>
      </c>
      <c r="I4" s="57">
        <v>1876.89</v>
      </c>
      <c r="J4" s="59">
        <v>1799.75</v>
      </c>
      <c r="K4" s="57">
        <v>1206</v>
      </c>
      <c r="L4" s="61">
        <v>1051</v>
      </c>
      <c r="M4" s="151">
        <v>12390</v>
      </c>
      <c r="N4" s="159">
        <v>9026.0300000000007</v>
      </c>
      <c r="O4" s="59">
        <v>473.01</v>
      </c>
      <c r="P4" s="57">
        <v>1071</v>
      </c>
      <c r="Q4" s="59">
        <v>788</v>
      </c>
      <c r="R4" s="57">
        <v>2150.02</v>
      </c>
      <c r="S4" s="59">
        <v>2057</v>
      </c>
      <c r="T4" s="57">
        <v>1313</v>
      </c>
      <c r="U4" s="61">
        <v>1174</v>
      </c>
      <c r="V4" s="151">
        <v>52780</v>
      </c>
      <c r="W4" s="159">
        <v>43993.73</v>
      </c>
      <c r="X4" s="59">
        <v>2823.96</v>
      </c>
      <c r="Y4" s="57">
        <v>5866.65</v>
      </c>
      <c r="Z4" s="59">
        <v>4052.17</v>
      </c>
      <c r="AA4" s="57">
        <v>11309.41</v>
      </c>
      <c r="AB4" s="59">
        <v>9573.8700000000008</v>
      </c>
      <c r="AC4" s="57">
        <v>5527.52</v>
      </c>
      <c r="AD4" s="61">
        <v>4840.1499999999996</v>
      </c>
      <c r="AE4" s="151">
        <v>55905</v>
      </c>
      <c r="AF4" s="159">
        <v>43414.19</v>
      </c>
      <c r="AG4" s="59">
        <v>2835.05</v>
      </c>
      <c r="AH4" s="57">
        <v>5794.62</v>
      </c>
      <c r="AI4" s="59">
        <v>4078.12</v>
      </c>
      <c r="AJ4" s="57">
        <v>11171.39</v>
      </c>
      <c r="AK4" s="59">
        <v>9427.86</v>
      </c>
      <c r="AL4" s="57">
        <v>5342.43</v>
      </c>
      <c r="AM4" s="61">
        <v>4764.72</v>
      </c>
      <c r="AN4" s="153">
        <v>59792</v>
      </c>
      <c r="AO4" s="159">
        <v>47514.080000000009</v>
      </c>
      <c r="AP4" s="59">
        <v>3056.06</v>
      </c>
      <c r="AQ4" s="57">
        <v>6318.15</v>
      </c>
      <c r="AR4" s="59">
        <v>4400.3100000000004</v>
      </c>
      <c r="AS4" s="57">
        <v>12212.92</v>
      </c>
      <c r="AT4" s="59">
        <v>10369.33</v>
      </c>
      <c r="AU4" s="57">
        <v>5932.91</v>
      </c>
      <c r="AV4" s="61">
        <v>5224.3999999999996</v>
      </c>
    </row>
    <row r="5" spans="1:48" x14ac:dyDescent="0.25">
      <c r="A5">
        <v>6</v>
      </c>
      <c r="B5" s="27" t="s">
        <v>49</v>
      </c>
      <c r="C5" s="24" t="s">
        <v>5</v>
      </c>
      <c r="D5" s="68">
        <v>2415</v>
      </c>
      <c r="E5" s="159">
        <v>2272</v>
      </c>
      <c r="F5" s="59">
        <v>156</v>
      </c>
      <c r="G5" s="57">
        <v>356</v>
      </c>
      <c r="H5" s="59">
        <v>252</v>
      </c>
      <c r="I5" s="57">
        <v>619</v>
      </c>
      <c r="J5" s="59">
        <v>425</v>
      </c>
      <c r="K5" s="57">
        <v>268</v>
      </c>
      <c r="L5" s="61">
        <v>196</v>
      </c>
      <c r="M5" s="151">
        <v>2897</v>
      </c>
      <c r="N5" s="159">
        <v>2781</v>
      </c>
      <c r="O5" s="59">
        <v>201</v>
      </c>
      <c r="P5" s="57">
        <v>436</v>
      </c>
      <c r="Q5" s="59">
        <v>322</v>
      </c>
      <c r="R5" s="57">
        <v>765</v>
      </c>
      <c r="S5" s="59">
        <v>532</v>
      </c>
      <c r="T5" s="57">
        <v>306</v>
      </c>
      <c r="U5" s="61">
        <v>219</v>
      </c>
      <c r="V5" s="151">
        <v>10459</v>
      </c>
      <c r="W5" s="159">
        <v>13585.36</v>
      </c>
      <c r="X5" s="59">
        <v>976.28</v>
      </c>
      <c r="Y5" s="57">
        <v>1921.91</v>
      </c>
      <c r="Z5" s="59">
        <v>1460.54</v>
      </c>
      <c r="AA5" s="57">
        <v>3549.52</v>
      </c>
      <c r="AB5" s="59">
        <v>2685.72</v>
      </c>
      <c r="AC5" s="57">
        <v>1544.6</v>
      </c>
      <c r="AD5" s="61">
        <v>1446.79</v>
      </c>
      <c r="AE5" s="151">
        <v>11089</v>
      </c>
      <c r="AF5" s="159">
        <v>13623.740000000002</v>
      </c>
      <c r="AG5" s="59">
        <v>986.75</v>
      </c>
      <c r="AH5" s="57">
        <v>1950.84</v>
      </c>
      <c r="AI5" s="59">
        <v>1493.66</v>
      </c>
      <c r="AJ5" s="57">
        <v>3598.98</v>
      </c>
      <c r="AK5" s="59">
        <v>2665.79</v>
      </c>
      <c r="AL5" s="57">
        <v>1504.94</v>
      </c>
      <c r="AM5" s="61">
        <v>1422.78</v>
      </c>
      <c r="AN5" s="153">
        <v>13236</v>
      </c>
      <c r="AO5" s="159">
        <v>15701.690000000002</v>
      </c>
      <c r="AP5" s="59">
        <v>1131.32</v>
      </c>
      <c r="AQ5" s="57">
        <v>2261.19</v>
      </c>
      <c r="AR5" s="59">
        <v>1691.6</v>
      </c>
      <c r="AS5" s="57">
        <v>4127.79</v>
      </c>
      <c r="AT5" s="59">
        <v>3107.04</v>
      </c>
      <c r="AU5" s="57">
        <v>1748.84</v>
      </c>
      <c r="AV5" s="61">
        <v>1633.91</v>
      </c>
    </row>
    <row r="6" spans="1:48" x14ac:dyDescent="0.25">
      <c r="A6">
        <v>8</v>
      </c>
      <c r="B6" s="27" t="s">
        <v>50</v>
      </c>
      <c r="C6" s="24" t="s">
        <v>105</v>
      </c>
      <c r="D6" s="68">
        <v>924</v>
      </c>
      <c r="E6" s="159">
        <v>896</v>
      </c>
      <c r="F6" s="59">
        <v>51</v>
      </c>
      <c r="G6" s="57">
        <v>113</v>
      </c>
      <c r="H6" s="59">
        <v>77</v>
      </c>
      <c r="I6" s="57">
        <v>217</v>
      </c>
      <c r="J6" s="59">
        <v>210</v>
      </c>
      <c r="K6" s="57">
        <v>112</v>
      </c>
      <c r="L6" s="61">
        <v>116</v>
      </c>
      <c r="M6" s="151">
        <v>1939</v>
      </c>
      <c r="N6" s="159">
        <v>1670</v>
      </c>
      <c r="O6" s="59">
        <v>103</v>
      </c>
      <c r="P6" s="57">
        <v>205</v>
      </c>
      <c r="Q6" s="59">
        <v>128</v>
      </c>
      <c r="R6" s="57">
        <v>409</v>
      </c>
      <c r="S6" s="59">
        <v>390</v>
      </c>
      <c r="T6" s="57">
        <v>213</v>
      </c>
      <c r="U6" s="61">
        <v>222</v>
      </c>
      <c r="V6" s="151">
        <v>9753</v>
      </c>
      <c r="W6" s="159">
        <v>8717</v>
      </c>
      <c r="X6" s="59">
        <v>560</v>
      </c>
      <c r="Y6" s="57">
        <v>1121</v>
      </c>
      <c r="Z6" s="59">
        <v>858</v>
      </c>
      <c r="AA6" s="57">
        <v>2156</v>
      </c>
      <c r="AB6" s="59">
        <v>1870</v>
      </c>
      <c r="AC6" s="57">
        <v>1084</v>
      </c>
      <c r="AD6" s="61">
        <v>1068</v>
      </c>
      <c r="AE6" s="151">
        <v>6105</v>
      </c>
      <c r="AF6" s="159">
        <v>9436</v>
      </c>
      <c r="AG6" s="59">
        <v>608</v>
      </c>
      <c r="AH6" s="57">
        <v>1228</v>
      </c>
      <c r="AI6" s="59">
        <v>919</v>
      </c>
      <c r="AJ6" s="57">
        <v>2340</v>
      </c>
      <c r="AK6" s="59">
        <v>2019</v>
      </c>
      <c r="AL6" s="57">
        <v>1175</v>
      </c>
      <c r="AM6" s="61">
        <v>1147</v>
      </c>
      <c r="AN6" s="153">
        <v>10364</v>
      </c>
      <c r="AO6" s="159">
        <v>9562</v>
      </c>
      <c r="AP6" s="59">
        <v>617</v>
      </c>
      <c r="AQ6" s="57">
        <v>1249</v>
      </c>
      <c r="AR6" s="59">
        <v>931</v>
      </c>
      <c r="AS6" s="57">
        <v>2368</v>
      </c>
      <c r="AT6" s="59">
        <v>2048</v>
      </c>
      <c r="AU6" s="57">
        <v>1194</v>
      </c>
      <c r="AV6" s="61">
        <v>1155</v>
      </c>
    </row>
    <row r="7" spans="1:48" x14ac:dyDescent="0.25">
      <c r="A7">
        <v>10</v>
      </c>
      <c r="B7" s="27" t="s">
        <v>51</v>
      </c>
      <c r="C7" s="24" t="s">
        <v>95</v>
      </c>
      <c r="D7" s="68">
        <v>8940</v>
      </c>
      <c r="E7" s="159">
        <v>9234</v>
      </c>
      <c r="F7" s="59">
        <v>836</v>
      </c>
      <c r="G7" s="57">
        <v>1486</v>
      </c>
      <c r="H7" s="59">
        <v>874</v>
      </c>
      <c r="I7" s="57">
        <v>2746</v>
      </c>
      <c r="J7" s="59">
        <v>1655</v>
      </c>
      <c r="K7" s="57">
        <v>874</v>
      </c>
      <c r="L7" s="61">
        <v>763</v>
      </c>
      <c r="M7" s="151">
        <v>12024</v>
      </c>
      <c r="N7" s="159">
        <v>12375.02</v>
      </c>
      <c r="O7" s="59">
        <v>1128</v>
      </c>
      <c r="P7" s="57">
        <v>2000</v>
      </c>
      <c r="Q7" s="59">
        <v>1170</v>
      </c>
      <c r="R7" s="57">
        <v>3737.01</v>
      </c>
      <c r="S7" s="59">
        <v>2230</v>
      </c>
      <c r="T7" s="57">
        <v>1138.01</v>
      </c>
      <c r="U7" s="61">
        <v>972</v>
      </c>
      <c r="V7" s="151">
        <v>161778</v>
      </c>
      <c r="W7" s="159">
        <v>155723.66999999998</v>
      </c>
      <c r="X7" s="59">
        <v>13087.88</v>
      </c>
      <c r="Y7" s="57">
        <v>21405.72</v>
      </c>
      <c r="Z7" s="59">
        <v>15354.35</v>
      </c>
      <c r="AA7" s="57">
        <v>50309.17</v>
      </c>
      <c r="AB7" s="59">
        <v>28220.19</v>
      </c>
      <c r="AC7" s="57">
        <v>16685.71</v>
      </c>
      <c r="AD7" s="61">
        <v>10660.65</v>
      </c>
      <c r="AE7" s="151">
        <v>143783</v>
      </c>
      <c r="AF7" s="159">
        <v>99626.79</v>
      </c>
      <c r="AG7" s="59">
        <v>8532.16</v>
      </c>
      <c r="AH7" s="57">
        <v>14403.19</v>
      </c>
      <c r="AI7" s="59">
        <v>9233.1200000000008</v>
      </c>
      <c r="AJ7" s="57">
        <v>32133.16</v>
      </c>
      <c r="AK7" s="59">
        <v>18172.18</v>
      </c>
      <c r="AL7" s="57">
        <v>10778.76</v>
      </c>
      <c r="AM7" s="61">
        <v>6374.22</v>
      </c>
      <c r="AN7" s="153">
        <v>165575</v>
      </c>
      <c r="AO7" s="159">
        <v>157508.04999999999</v>
      </c>
      <c r="AP7" s="59">
        <v>13329.89</v>
      </c>
      <c r="AQ7" s="57">
        <v>21725.9</v>
      </c>
      <c r="AR7" s="59">
        <v>15486.41</v>
      </c>
      <c r="AS7" s="57">
        <v>50937.27</v>
      </c>
      <c r="AT7" s="59">
        <v>28477.21</v>
      </c>
      <c r="AU7" s="57">
        <v>16799.72</v>
      </c>
      <c r="AV7" s="61">
        <v>10751.65</v>
      </c>
    </row>
    <row r="8" spans="1:48" x14ac:dyDescent="0.25">
      <c r="A8">
        <v>13</v>
      </c>
      <c r="B8" s="27" t="s">
        <v>52</v>
      </c>
      <c r="C8" s="24" t="s">
        <v>104</v>
      </c>
      <c r="D8" s="68">
        <v>1383</v>
      </c>
      <c r="E8" s="159">
        <v>1258</v>
      </c>
      <c r="F8" s="59">
        <v>93</v>
      </c>
      <c r="G8" s="57">
        <v>155</v>
      </c>
      <c r="H8" s="59">
        <v>125</v>
      </c>
      <c r="I8" s="57">
        <v>332</v>
      </c>
      <c r="J8" s="59">
        <v>287</v>
      </c>
      <c r="K8" s="57">
        <v>140</v>
      </c>
      <c r="L8" s="61">
        <v>126</v>
      </c>
      <c r="M8" s="151">
        <v>3249</v>
      </c>
      <c r="N8" s="159">
        <v>2936</v>
      </c>
      <c r="O8" s="59">
        <v>210</v>
      </c>
      <c r="P8" s="57">
        <v>423</v>
      </c>
      <c r="Q8" s="59">
        <v>332</v>
      </c>
      <c r="R8" s="57">
        <v>763</v>
      </c>
      <c r="S8" s="59">
        <v>631</v>
      </c>
      <c r="T8" s="57">
        <v>304</v>
      </c>
      <c r="U8" s="61">
        <v>273</v>
      </c>
      <c r="V8" s="151">
        <v>20529</v>
      </c>
      <c r="W8" s="159">
        <v>20237</v>
      </c>
      <c r="X8" s="59">
        <v>1435</v>
      </c>
      <c r="Y8" s="57">
        <v>2831</v>
      </c>
      <c r="Z8" s="59">
        <v>2136</v>
      </c>
      <c r="AA8" s="57">
        <v>5117</v>
      </c>
      <c r="AB8" s="59">
        <v>4355</v>
      </c>
      <c r="AC8" s="57">
        <v>2283</v>
      </c>
      <c r="AD8" s="61">
        <v>2080</v>
      </c>
      <c r="AE8" s="151">
        <v>20512</v>
      </c>
      <c r="AF8" s="159">
        <v>21081</v>
      </c>
      <c r="AG8" s="59">
        <v>1496</v>
      </c>
      <c r="AH8" s="57">
        <v>2951</v>
      </c>
      <c r="AI8" s="59">
        <v>2209</v>
      </c>
      <c r="AJ8" s="57">
        <v>5344</v>
      </c>
      <c r="AK8" s="59">
        <v>4541</v>
      </c>
      <c r="AL8" s="57">
        <v>2374</v>
      </c>
      <c r="AM8" s="61">
        <v>2166</v>
      </c>
      <c r="AN8" s="153">
        <v>21611</v>
      </c>
      <c r="AO8" s="159">
        <v>21384</v>
      </c>
      <c r="AP8" s="59">
        <v>1513</v>
      </c>
      <c r="AQ8" s="57">
        <v>2987</v>
      </c>
      <c r="AR8" s="59">
        <v>2249</v>
      </c>
      <c r="AS8" s="57">
        <v>5414</v>
      </c>
      <c r="AT8" s="59">
        <v>4616</v>
      </c>
      <c r="AU8" s="57">
        <v>2410</v>
      </c>
      <c r="AV8" s="61">
        <v>2195</v>
      </c>
    </row>
    <row r="9" spans="1:48" x14ac:dyDescent="0.25">
      <c r="A9">
        <v>17</v>
      </c>
      <c r="B9" s="27" t="s">
        <v>53</v>
      </c>
      <c r="C9" s="24" t="s">
        <v>103</v>
      </c>
      <c r="D9" s="68">
        <v>2824</v>
      </c>
      <c r="E9" s="159">
        <v>2581</v>
      </c>
      <c r="F9" s="59">
        <v>164</v>
      </c>
      <c r="G9" s="57">
        <v>325</v>
      </c>
      <c r="H9" s="59">
        <v>319</v>
      </c>
      <c r="I9" s="57">
        <v>592</v>
      </c>
      <c r="J9" s="59">
        <v>535</v>
      </c>
      <c r="K9" s="57">
        <v>320</v>
      </c>
      <c r="L9" s="61">
        <v>326</v>
      </c>
      <c r="M9" s="151">
        <v>4673</v>
      </c>
      <c r="N9" s="159">
        <v>3842</v>
      </c>
      <c r="O9" s="59">
        <v>251</v>
      </c>
      <c r="P9" s="57">
        <v>479</v>
      </c>
      <c r="Q9" s="59">
        <v>473</v>
      </c>
      <c r="R9" s="57">
        <v>894</v>
      </c>
      <c r="S9" s="59">
        <v>833</v>
      </c>
      <c r="T9" s="57">
        <v>435</v>
      </c>
      <c r="U9" s="61">
        <v>477</v>
      </c>
      <c r="V9" s="151">
        <v>24489</v>
      </c>
      <c r="W9" s="159">
        <v>24218.52</v>
      </c>
      <c r="X9" s="59">
        <v>1579.66</v>
      </c>
      <c r="Y9" s="57">
        <v>3210.99</v>
      </c>
      <c r="Z9" s="59">
        <v>2609.21</v>
      </c>
      <c r="AA9" s="57">
        <v>5929.72</v>
      </c>
      <c r="AB9" s="59">
        <v>5100.62</v>
      </c>
      <c r="AC9" s="57">
        <v>2916.68</v>
      </c>
      <c r="AD9" s="61">
        <v>2871.64</v>
      </c>
      <c r="AE9" s="151">
        <v>11856</v>
      </c>
      <c r="AF9" s="159">
        <v>23807.02</v>
      </c>
      <c r="AG9" s="59">
        <v>1592.15</v>
      </c>
      <c r="AH9" s="57">
        <v>3179.06</v>
      </c>
      <c r="AI9" s="59">
        <v>2586.34</v>
      </c>
      <c r="AJ9" s="57">
        <v>5803.18</v>
      </c>
      <c r="AK9" s="59">
        <v>4989.6899999999996</v>
      </c>
      <c r="AL9" s="57">
        <v>2844.95</v>
      </c>
      <c r="AM9" s="61">
        <v>2811.65</v>
      </c>
      <c r="AN9" s="153">
        <v>25598</v>
      </c>
      <c r="AO9" s="159">
        <v>27358.370000000003</v>
      </c>
      <c r="AP9" s="59">
        <v>1830.53</v>
      </c>
      <c r="AQ9" s="57">
        <v>3654.23</v>
      </c>
      <c r="AR9" s="59">
        <v>2972.35</v>
      </c>
      <c r="AS9" s="57">
        <v>6701.36</v>
      </c>
      <c r="AT9" s="59">
        <v>5712.19</v>
      </c>
      <c r="AU9" s="57">
        <v>3273.72</v>
      </c>
      <c r="AV9" s="61">
        <v>3213.99</v>
      </c>
    </row>
    <row r="10" spans="1:48" ht="30" x14ac:dyDescent="0.25">
      <c r="A10">
        <v>19</v>
      </c>
      <c r="B10" s="27" t="s">
        <v>54</v>
      </c>
      <c r="C10" s="24" t="s">
        <v>118</v>
      </c>
      <c r="D10" s="68">
        <v>1636</v>
      </c>
      <c r="E10" s="159">
        <v>2515</v>
      </c>
      <c r="F10" s="59">
        <v>174</v>
      </c>
      <c r="G10" s="57">
        <v>321</v>
      </c>
      <c r="H10" s="59">
        <v>293</v>
      </c>
      <c r="I10" s="57">
        <v>629</v>
      </c>
      <c r="J10" s="59">
        <v>558</v>
      </c>
      <c r="K10" s="57">
        <v>284</v>
      </c>
      <c r="L10" s="61">
        <v>256</v>
      </c>
      <c r="M10" s="151">
        <v>5458</v>
      </c>
      <c r="N10" s="159">
        <v>8965.9600000000009</v>
      </c>
      <c r="O10" s="59">
        <v>610</v>
      </c>
      <c r="P10" s="57">
        <v>1217</v>
      </c>
      <c r="Q10" s="59">
        <v>999.59</v>
      </c>
      <c r="R10" s="57">
        <v>2247.83</v>
      </c>
      <c r="S10" s="59">
        <v>1895.68</v>
      </c>
      <c r="T10" s="57">
        <v>1041</v>
      </c>
      <c r="U10" s="61">
        <v>954.86</v>
      </c>
      <c r="V10" s="151">
        <v>26994</v>
      </c>
      <c r="W10" s="159">
        <v>65740.19</v>
      </c>
      <c r="X10" s="59">
        <v>4815.8900000000003</v>
      </c>
      <c r="Y10" s="57">
        <v>9287.2900000000009</v>
      </c>
      <c r="Z10" s="59">
        <v>6790.61</v>
      </c>
      <c r="AA10" s="57">
        <v>17325.599999999999</v>
      </c>
      <c r="AB10" s="59">
        <v>13165.32</v>
      </c>
      <c r="AC10" s="57">
        <v>7149.84</v>
      </c>
      <c r="AD10" s="61">
        <v>7205.64</v>
      </c>
      <c r="AE10" s="151">
        <v>31845</v>
      </c>
      <c r="AF10" s="159">
        <v>69308.13</v>
      </c>
      <c r="AG10" s="59">
        <v>5096.88</v>
      </c>
      <c r="AH10" s="57">
        <v>9813.0499999999993</v>
      </c>
      <c r="AI10" s="59">
        <v>7117.82</v>
      </c>
      <c r="AJ10" s="57">
        <v>18296.990000000002</v>
      </c>
      <c r="AK10" s="59">
        <v>13878.91</v>
      </c>
      <c r="AL10" s="57">
        <v>7509.24</v>
      </c>
      <c r="AM10" s="61">
        <v>7595.24</v>
      </c>
      <c r="AN10" s="153">
        <v>33686</v>
      </c>
      <c r="AO10" s="159">
        <v>70165.340000000011</v>
      </c>
      <c r="AP10" s="59">
        <v>5144.58</v>
      </c>
      <c r="AQ10" s="57">
        <v>9933.27</v>
      </c>
      <c r="AR10" s="59">
        <v>7221.66</v>
      </c>
      <c r="AS10" s="57">
        <v>18511.54</v>
      </c>
      <c r="AT10" s="59">
        <v>14061.02</v>
      </c>
      <c r="AU10" s="57">
        <v>7610.3</v>
      </c>
      <c r="AV10" s="61">
        <v>7682.97</v>
      </c>
    </row>
    <row r="11" spans="1:48" x14ac:dyDescent="0.25">
      <c r="A11" s="168">
        <v>20</v>
      </c>
      <c r="B11" s="169" t="s">
        <v>137</v>
      </c>
      <c r="C11" s="170" t="s">
        <v>119</v>
      </c>
      <c r="D11" s="171">
        <v>2242</v>
      </c>
      <c r="E11" s="172">
        <v>1775</v>
      </c>
      <c r="F11" s="173">
        <v>92</v>
      </c>
      <c r="G11" s="172">
        <v>193</v>
      </c>
      <c r="H11" s="173">
        <v>198</v>
      </c>
      <c r="I11" s="172">
        <v>396</v>
      </c>
      <c r="J11" s="173">
        <v>433</v>
      </c>
      <c r="K11" s="172">
        <v>228</v>
      </c>
      <c r="L11" s="174">
        <v>235</v>
      </c>
      <c r="M11" s="175">
        <v>3931</v>
      </c>
      <c r="N11" s="172">
        <v>3283</v>
      </c>
      <c r="O11" s="173">
        <v>193</v>
      </c>
      <c r="P11" s="172">
        <v>380</v>
      </c>
      <c r="Q11" s="173">
        <v>386</v>
      </c>
      <c r="R11" s="172">
        <v>759</v>
      </c>
      <c r="S11" s="173">
        <v>727</v>
      </c>
      <c r="T11" s="172">
        <v>392</v>
      </c>
      <c r="U11" s="174">
        <v>446</v>
      </c>
      <c r="V11" s="175">
        <v>8964</v>
      </c>
      <c r="W11" s="172">
        <v>10040.119999999999</v>
      </c>
      <c r="X11" s="173">
        <v>705.34</v>
      </c>
      <c r="Y11" s="172">
        <v>1423.41</v>
      </c>
      <c r="Z11" s="173">
        <v>1118.23</v>
      </c>
      <c r="AA11" s="172">
        <v>2624.25</v>
      </c>
      <c r="AB11" s="173">
        <v>2069.52</v>
      </c>
      <c r="AC11" s="172">
        <v>1000.31</v>
      </c>
      <c r="AD11" s="174">
        <v>1099.06</v>
      </c>
      <c r="AE11" s="175">
        <v>8347</v>
      </c>
      <c r="AF11" s="172">
        <v>10856.630000000001</v>
      </c>
      <c r="AG11" s="173">
        <v>767.55</v>
      </c>
      <c r="AH11" s="172">
        <v>1570.93</v>
      </c>
      <c r="AI11" s="173">
        <v>1236</v>
      </c>
      <c r="AJ11" s="172">
        <v>2877.2</v>
      </c>
      <c r="AK11" s="173">
        <v>2226.12</v>
      </c>
      <c r="AL11" s="172">
        <v>1035.3800000000001</v>
      </c>
      <c r="AM11" s="174">
        <v>1143.45</v>
      </c>
      <c r="AN11" s="176">
        <v>10541</v>
      </c>
      <c r="AO11" s="172">
        <v>12803.29</v>
      </c>
      <c r="AP11" s="173">
        <v>922.55</v>
      </c>
      <c r="AQ11" s="172">
        <v>1843.01</v>
      </c>
      <c r="AR11" s="173">
        <v>1419</v>
      </c>
      <c r="AS11" s="172">
        <v>3388.29</v>
      </c>
      <c r="AT11" s="173">
        <v>2620.48</v>
      </c>
      <c r="AU11" s="172">
        <v>1260.46</v>
      </c>
      <c r="AV11" s="174">
        <v>1349.5</v>
      </c>
    </row>
    <row r="12" spans="1:48" x14ac:dyDescent="0.25">
      <c r="A12" s="168">
        <v>21</v>
      </c>
      <c r="B12" s="169" t="s">
        <v>138</v>
      </c>
      <c r="C12" s="170" t="s">
        <v>120</v>
      </c>
      <c r="D12" s="171">
        <v>7507</v>
      </c>
      <c r="E12" s="172">
        <v>5834.05</v>
      </c>
      <c r="F12" s="173">
        <v>435.16</v>
      </c>
      <c r="G12" s="172">
        <v>782.68</v>
      </c>
      <c r="H12" s="173">
        <v>667</v>
      </c>
      <c r="I12" s="172">
        <v>1488.73</v>
      </c>
      <c r="J12" s="173">
        <v>1268.45</v>
      </c>
      <c r="K12" s="172">
        <v>701.91</v>
      </c>
      <c r="L12" s="174">
        <v>490.11</v>
      </c>
      <c r="M12" s="175">
        <v>17678</v>
      </c>
      <c r="N12" s="172">
        <v>15039.94</v>
      </c>
      <c r="O12" s="173">
        <v>1016.99</v>
      </c>
      <c r="P12" s="172">
        <v>2014.95</v>
      </c>
      <c r="Q12" s="173">
        <v>1473.95</v>
      </c>
      <c r="R12" s="172">
        <v>3704.72</v>
      </c>
      <c r="S12" s="173">
        <v>3212.64</v>
      </c>
      <c r="T12" s="172">
        <v>1927.84</v>
      </c>
      <c r="U12" s="174">
        <v>1688.85</v>
      </c>
      <c r="V12" s="175">
        <v>21996</v>
      </c>
      <c r="W12" s="172">
        <v>19541.310000000001</v>
      </c>
      <c r="X12" s="173">
        <v>1334</v>
      </c>
      <c r="Y12" s="172">
        <v>2671.99</v>
      </c>
      <c r="Z12" s="173">
        <v>1939.94</v>
      </c>
      <c r="AA12" s="172">
        <v>4915.88</v>
      </c>
      <c r="AB12" s="173">
        <v>4164.68</v>
      </c>
      <c r="AC12" s="172">
        <v>2403.91</v>
      </c>
      <c r="AD12" s="174">
        <v>2110.91</v>
      </c>
      <c r="AE12" s="175">
        <v>22282</v>
      </c>
      <c r="AF12" s="172">
        <v>20464</v>
      </c>
      <c r="AG12" s="173">
        <v>1397</v>
      </c>
      <c r="AH12" s="172">
        <v>2771</v>
      </c>
      <c r="AI12" s="173">
        <v>2046</v>
      </c>
      <c r="AJ12" s="172">
        <v>5124</v>
      </c>
      <c r="AK12" s="173">
        <v>4391</v>
      </c>
      <c r="AL12" s="172">
        <v>2519</v>
      </c>
      <c r="AM12" s="174">
        <v>2216</v>
      </c>
      <c r="AN12" s="176">
        <v>22926</v>
      </c>
      <c r="AO12" s="172">
        <v>20674</v>
      </c>
      <c r="AP12" s="173">
        <v>1410</v>
      </c>
      <c r="AQ12" s="172">
        <v>2802</v>
      </c>
      <c r="AR12" s="173">
        <v>2062</v>
      </c>
      <c r="AS12" s="172">
        <v>5190</v>
      </c>
      <c r="AT12" s="173">
        <v>4439</v>
      </c>
      <c r="AU12" s="172">
        <v>2540</v>
      </c>
      <c r="AV12" s="174">
        <v>2231</v>
      </c>
    </row>
    <row r="13" spans="1:48" x14ac:dyDescent="0.25">
      <c r="A13">
        <v>22</v>
      </c>
      <c r="B13" s="27" t="s">
        <v>121</v>
      </c>
      <c r="C13" s="24" t="s">
        <v>122</v>
      </c>
      <c r="D13" s="68">
        <v>1932</v>
      </c>
      <c r="E13" s="159">
        <v>2972</v>
      </c>
      <c r="F13" s="59">
        <v>262</v>
      </c>
      <c r="G13" s="57">
        <v>443</v>
      </c>
      <c r="H13" s="59">
        <v>291</v>
      </c>
      <c r="I13" s="57">
        <v>845</v>
      </c>
      <c r="J13" s="59">
        <v>601</v>
      </c>
      <c r="K13" s="57">
        <v>285</v>
      </c>
      <c r="L13" s="61">
        <v>245</v>
      </c>
      <c r="M13" s="151">
        <v>3010</v>
      </c>
      <c r="N13" s="159">
        <v>4260.18</v>
      </c>
      <c r="O13" s="59">
        <v>359</v>
      </c>
      <c r="P13" s="57">
        <v>682.02</v>
      </c>
      <c r="Q13" s="59">
        <v>412.03</v>
      </c>
      <c r="R13" s="57">
        <v>1203.04</v>
      </c>
      <c r="S13" s="59">
        <v>863.06</v>
      </c>
      <c r="T13" s="57">
        <v>390</v>
      </c>
      <c r="U13" s="61">
        <v>351.03</v>
      </c>
      <c r="V13" s="151">
        <v>25164</v>
      </c>
      <c r="W13" s="159">
        <v>30286.94</v>
      </c>
      <c r="X13" s="59">
        <v>2649</v>
      </c>
      <c r="Y13" s="57">
        <v>4972</v>
      </c>
      <c r="Z13" s="59">
        <v>2896</v>
      </c>
      <c r="AA13" s="57">
        <v>9063.99</v>
      </c>
      <c r="AB13" s="59">
        <v>5572.97</v>
      </c>
      <c r="AC13" s="57">
        <v>2746.98</v>
      </c>
      <c r="AD13" s="61">
        <v>2386</v>
      </c>
      <c r="AE13" s="151">
        <v>25115</v>
      </c>
      <c r="AF13" s="159">
        <v>32068</v>
      </c>
      <c r="AG13" s="59">
        <v>2779</v>
      </c>
      <c r="AH13" s="57">
        <v>5221</v>
      </c>
      <c r="AI13" s="59">
        <v>3051</v>
      </c>
      <c r="AJ13" s="57">
        <v>9552</v>
      </c>
      <c r="AK13" s="59">
        <v>5979</v>
      </c>
      <c r="AL13" s="57">
        <v>2937</v>
      </c>
      <c r="AM13" s="61">
        <v>2549</v>
      </c>
      <c r="AN13" s="153">
        <v>28485</v>
      </c>
      <c r="AO13" s="159">
        <v>32775</v>
      </c>
      <c r="AP13" s="59">
        <v>2837</v>
      </c>
      <c r="AQ13" s="57">
        <v>5346</v>
      </c>
      <c r="AR13" s="59">
        <v>3124</v>
      </c>
      <c r="AS13" s="57">
        <v>9760</v>
      </c>
      <c r="AT13" s="59">
        <v>6121</v>
      </c>
      <c r="AU13" s="57">
        <v>2994</v>
      </c>
      <c r="AV13" s="61">
        <v>2593</v>
      </c>
    </row>
    <row r="14" spans="1:48" x14ac:dyDescent="0.25">
      <c r="A14">
        <v>23</v>
      </c>
      <c r="B14" s="27" t="s">
        <v>55</v>
      </c>
      <c r="C14" s="24" t="s">
        <v>123</v>
      </c>
      <c r="D14" s="68">
        <v>1719</v>
      </c>
      <c r="E14" s="159">
        <v>1708.05</v>
      </c>
      <c r="F14" s="59">
        <v>141</v>
      </c>
      <c r="G14" s="57">
        <v>249</v>
      </c>
      <c r="H14" s="59">
        <v>145.01</v>
      </c>
      <c r="I14" s="57">
        <v>526.02</v>
      </c>
      <c r="J14" s="59">
        <v>332.02</v>
      </c>
      <c r="K14" s="57">
        <v>189</v>
      </c>
      <c r="L14" s="61">
        <v>126</v>
      </c>
      <c r="M14" s="151">
        <v>6762</v>
      </c>
      <c r="N14" s="159">
        <v>2998.1000000000004</v>
      </c>
      <c r="O14" s="59">
        <v>273</v>
      </c>
      <c r="P14" s="57">
        <v>455.01</v>
      </c>
      <c r="Q14" s="59">
        <v>249.03</v>
      </c>
      <c r="R14" s="57">
        <v>890.03</v>
      </c>
      <c r="S14" s="59">
        <v>598.02</v>
      </c>
      <c r="T14" s="57">
        <v>315.01</v>
      </c>
      <c r="U14" s="61">
        <v>218</v>
      </c>
      <c r="V14" s="151">
        <v>28616</v>
      </c>
      <c r="W14" s="159">
        <v>30917</v>
      </c>
      <c r="X14" s="59">
        <v>2658</v>
      </c>
      <c r="Y14" s="57">
        <v>4951.01</v>
      </c>
      <c r="Z14" s="59">
        <v>2863.01</v>
      </c>
      <c r="AA14" s="57">
        <v>9269.02</v>
      </c>
      <c r="AB14" s="59">
        <v>5704.98</v>
      </c>
      <c r="AC14" s="57">
        <v>2888.98</v>
      </c>
      <c r="AD14" s="61">
        <v>2582</v>
      </c>
      <c r="AE14" s="151">
        <v>26927</v>
      </c>
      <c r="AF14" s="159">
        <v>31012</v>
      </c>
      <c r="AG14" s="59">
        <v>2627</v>
      </c>
      <c r="AH14" s="57">
        <v>4987</v>
      </c>
      <c r="AI14" s="59">
        <v>2859</v>
      </c>
      <c r="AJ14" s="57">
        <v>9265</v>
      </c>
      <c r="AK14" s="59">
        <v>5788</v>
      </c>
      <c r="AL14" s="57">
        <v>2913</v>
      </c>
      <c r="AM14" s="61">
        <v>2573</v>
      </c>
      <c r="AN14" s="153">
        <v>31362</v>
      </c>
      <c r="AO14" s="159">
        <v>32584.070000000003</v>
      </c>
      <c r="AP14" s="59">
        <v>2791</v>
      </c>
      <c r="AQ14" s="57">
        <v>5233.01</v>
      </c>
      <c r="AR14" s="59">
        <v>3003.01</v>
      </c>
      <c r="AS14" s="57">
        <v>9738.0300000000007</v>
      </c>
      <c r="AT14" s="59">
        <v>6075.02</v>
      </c>
      <c r="AU14" s="57">
        <v>3048</v>
      </c>
      <c r="AV14" s="61">
        <v>2696</v>
      </c>
    </row>
    <row r="15" spans="1:48" x14ac:dyDescent="0.25">
      <c r="A15">
        <v>24</v>
      </c>
      <c r="B15" s="27" t="s">
        <v>56</v>
      </c>
      <c r="C15" s="24" t="s">
        <v>94</v>
      </c>
      <c r="D15" s="68">
        <v>10801</v>
      </c>
      <c r="E15" s="159">
        <v>14446.730000000001</v>
      </c>
      <c r="F15" s="59">
        <v>1376.14</v>
      </c>
      <c r="G15" s="57">
        <v>2577.59</v>
      </c>
      <c r="H15" s="59">
        <v>1352.56</v>
      </c>
      <c r="I15" s="57">
        <v>4725.93</v>
      </c>
      <c r="J15" s="59">
        <v>2212.41</v>
      </c>
      <c r="K15" s="57">
        <v>1133.49</v>
      </c>
      <c r="L15" s="61">
        <v>1068.6099999999999</v>
      </c>
      <c r="M15" s="151">
        <v>28913</v>
      </c>
      <c r="N15" s="159">
        <v>36072.32</v>
      </c>
      <c r="O15" s="59">
        <v>3310.79</v>
      </c>
      <c r="P15" s="57">
        <v>6095.91</v>
      </c>
      <c r="Q15" s="59">
        <v>3531.36</v>
      </c>
      <c r="R15" s="57">
        <v>11354.32</v>
      </c>
      <c r="S15" s="59">
        <v>5885.06</v>
      </c>
      <c r="T15" s="57">
        <v>2999.43</v>
      </c>
      <c r="U15" s="61">
        <v>2895.45</v>
      </c>
      <c r="V15" s="151">
        <v>119954</v>
      </c>
      <c r="W15" s="159">
        <v>191701.88</v>
      </c>
      <c r="X15" s="59">
        <v>14952.38</v>
      </c>
      <c r="Y15" s="57">
        <v>26670.44</v>
      </c>
      <c r="Z15" s="59">
        <v>23253.54</v>
      </c>
      <c r="AA15" s="57">
        <v>57874.080000000002</v>
      </c>
      <c r="AB15" s="59">
        <v>31958.27</v>
      </c>
      <c r="AC15" s="57">
        <v>17450.61</v>
      </c>
      <c r="AD15" s="61">
        <v>19542.560000000001</v>
      </c>
      <c r="AE15" s="151">
        <v>60000</v>
      </c>
      <c r="AF15" s="159">
        <v>130282.54</v>
      </c>
      <c r="AG15" s="59">
        <v>10681.09</v>
      </c>
      <c r="AH15" s="57">
        <v>19306.419999999998</v>
      </c>
      <c r="AI15" s="59">
        <v>15433.94</v>
      </c>
      <c r="AJ15" s="57">
        <v>39645.699999999997</v>
      </c>
      <c r="AK15" s="59">
        <v>21597.9</v>
      </c>
      <c r="AL15" s="57">
        <v>12004.58</v>
      </c>
      <c r="AM15" s="61">
        <v>11612.91</v>
      </c>
      <c r="AN15" s="153">
        <v>121143</v>
      </c>
      <c r="AO15" s="159">
        <v>194058.1</v>
      </c>
      <c r="AP15" s="59">
        <v>15201.38</v>
      </c>
      <c r="AQ15" s="57">
        <v>27090.45</v>
      </c>
      <c r="AR15" s="59">
        <v>23465.59</v>
      </c>
      <c r="AS15" s="57">
        <v>58656.14</v>
      </c>
      <c r="AT15" s="59">
        <v>32367.35</v>
      </c>
      <c r="AU15" s="57">
        <v>17611.62</v>
      </c>
      <c r="AV15" s="61">
        <v>19665.57</v>
      </c>
    </row>
    <row r="16" spans="1:48" x14ac:dyDescent="0.25">
      <c r="A16">
        <v>25</v>
      </c>
      <c r="B16" s="27" t="s">
        <v>57</v>
      </c>
      <c r="C16" s="24" t="s">
        <v>102</v>
      </c>
      <c r="D16" s="68">
        <v>4802</v>
      </c>
      <c r="E16" s="159">
        <v>4097.1099999999997</v>
      </c>
      <c r="F16" s="59">
        <v>258</v>
      </c>
      <c r="G16" s="57">
        <v>599</v>
      </c>
      <c r="H16" s="59">
        <v>446</v>
      </c>
      <c r="I16" s="57">
        <v>918.04</v>
      </c>
      <c r="J16" s="59">
        <v>907.61</v>
      </c>
      <c r="K16" s="57">
        <v>470.33</v>
      </c>
      <c r="L16" s="61">
        <v>498.13</v>
      </c>
      <c r="M16" s="151">
        <v>5823</v>
      </c>
      <c r="N16" s="159">
        <v>4879.63</v>
      </c>
      <c r="O16" s="59">
        <v>311</v>
      </c>
      <c r="P16" s="57">
        <v>696</v>
      </c>
      <c r="Q16" s="59">
        <v>537</v>
      </c>
      <c r="R16" s="57">
        <v>1105.51</v>
      </c>
      <c r="S16" s="59">
        <v>1112.22</v>
      </c>
      <c r="T16" s="57">
        <v>551.9</v>
      </c>
      <c r="U16" s="61">
        <v>566</v>
      </c>
      <c r="V16" s="151">
        <v>26722</v>
      </c>
      <c r="W16" s="159">
        <v>23438.719999999998</v>
      </c>
      <c r="X16" s="59">
        <v>1584</v>
      </c>
      <c r="Y16" s="57">
        <v>3159</v>
      </c>
      <c r="Z16" s="59">
        <v>2655</v>
      </c>
      <c r="AA16" s="57">
        <v>5602.07</v>
      </c>
      <c r="AB16" s="59">
        <v>4916.78</v>
      </c>
      <c r="AC16" s="57">
        <v>2791.67</v>
      </c>
      <c r="AD16" s="61">
        <v>2730.2</v>
      </c>
      <c r="AE16" s="151">
        <v>14849</v>
      </c>
      <c r="AF16" s="159">
        <v>24748.75</v>
      </c>
      <c r="AG16" s="59">
        <v>1691</v>
      </c>
      <c r="AH16" s="57">
        <v>3322</v>
      </c>
      <c r="AI16" s="59">
        <v>2794</v>
      </c>
      <c r="AJ16" s="57">
        <v>5895.75</v>
      </c>
      <c r="AK16" s="59">
        <v>5200</v>
      </c>
      <c r="AL16" s="57">
        <v>2988</v>
      </c>
      <c r="AM16" s="61">
        <v>2858</v>
      </c>
      <c r="AN16" s="153">
        <v>29015</v>
      </c>
      <c r="AO16" s="159">
        <v>25645.75</v>
      </c>
      <c r="AP16" s="59">
        <v>1748</v>
      </c>
      <c r="AQ16" s="57">
        <v>3443</v>
      </c>
      <c r="AR16" s="59">
        <v>2890</v>
      </c>
      <c r="AS16" s="57">
        <v>6119.75</v>
      </c>
      <c r="AT16" s="59">
        <v>5422</v>
      </c>
      <c r="AU16" s="57">
        <v>3073</v>
      </c>
      <c r="AV16" s="61">
        <v>2950</v>
      </c>
    </row>
    <row r="17" spans="1:48" ht="30" x14ac:dyDescent="0.25">
      <c r="A17">
        <v>26</v>
      </c>
      <c r="B17" s="27" t="s">
        <v>58</v>
      </c>
      <c r="C17" s="24" t="s">
        <v>98</v>
      </c>
      <c r="D17" s="68">
        <v>3390</v>
      </c>
      <c r="E17" s="159">
        <v>3287</v>
      </c>
      <c r="F17" s="59">
        <v>314</v>
      </c>
      <c r="G17" s="57">
        <v>464</v>
      </c>
      <c r="H17" s="59">
        <v>417</v>
      </c>
      <c r="I17" s="57">
        <v>932</v>
      </c>
      <c r="J17" s="59">
        <v>612</v>
      </c>
      <c r="K17" s="57">
        <v>305</v>
      </c>
      <c r="L17" s="61">
        <v>243</v>
      </c>
      <c r="M17" s="151">
        <v>5032</v>
      </c>
      <c r="N17" s="159">
        <v>5098.1100000000006</v>
      </c>
      <c r="O17" s="59">
        <v>429.22</v>
      </c>
      <c r="P17" s="57">
        <v>723.5</v>
      </c>
      <c r="Q17" s="59">
        <v>737.66</v>
      </c>
      <c r="R17" s="57">
        <v>1404.22</v>
      </c>
      <c r="S17" s="59">
        <v>916.72</v>
      </c>
      <c r="T17" s="57">
        <v>497.58</v>
      </c>
      <c r="U17" s="61">
        <v>389.21</v>
      </c>
      <c r="V17" s="151">
        <v>118289</v>
      </c>
      <c r="W17" s="159">
        <v>120162.41999999998</v>
      </c>
      <c r="X17" s="59">
        <v>10579.67</v>
      </c>
      <c r="Y17" s="57">
        <v>17933.669999999998</v>
      </c>
      <c r="Z17" s="59">
        <v>14425.8</v>
      </c>
      <c r="AA17" s="57">
        <v>34449.79</v>
      </c>
      <c r="AB17" s="59">
        <v>20469.21</v>
      </c>
      <c r="AC17" s="57">
        <v>10711.28</v>
      </c>
      <c r="AD17" s="61">
        <v>11593</v>
      </c>
      <c r="AE17" s="151">
        <v>89146</v>
      </c>
      <c r="AF17" s="159">
        <v>119381.31</v>
      </c>
      <c r="AG17" s="59">
        <v>10486.84</v>
      </c>
      <c r="AH17" s="57">
        <v>17788.62</v>
      </c>
      <c r="AI17" s="59">
        <v>14366.28</v>
      </c>
      <c r="AJ17" s="57">
        <v>34147.120000000003</v>
      </c>
      <c r="AK17" s="59">
        <v>20384.25</v>
      </c>
      <c r="AL17" s="57">
        <v>10649.16</v>
      </c>
      <c r="AM17" s="61">
        <v>11559.04</v>
      </c>
      <c r="AN17" s="153">
        <v>120891</v>
      </c>
      <c r="AO17" s="159">
        <v>122080.41999999998</v>
      </c>
      <c r="AP17" s="59">
        <v>10733.67</v>
      </c>
      <c r="AQ17" s="57">
        <v>18223.669999999998</v>
      </c>
      <c r="AR17" s="59">
        <v>14664.8</v>
      </c>
      <c r="AS17" s="57">
        <v>34964.79</v>
      </c>
      <c r="AT17" s="59">
        <v>20839.21</v>
      </c>
      <c r="AU17" s="57">
        <v>10886.28</v>
      </c>
      <c r="AV17" s="61">
        <v>11768</v>
      </c>
    </row>
    <row r="18" spans="1:48" x14ac:dyDescent="0.25">
      <c r="A18">
        <v>27</v>
      </c>
      <c r="B18" s="27" t="s">
        <v>59</v>
      </c>
      <c r="C18" s="24" t="s">
        <v>99</v>
      </c>
      <c r="D18" s="68">
        <v>4752</v>
      </c>
      <c r="E18" s="159">
        <v>5105</v>
      </c>
      <c r="F18" s="59">
        <v>465</v>
      </c>
      <c r="G18" s="57">
        <v>809</v>
      </c>
      <c r="H18" s="59">
        <v>556</v>
      </c>
      <c r="I18" s="57">
        <v>1433</v>
      </c>
      <c r="J18" s="59">
        <v>920</v>
      </c>
      <c r="K18" s="57">
        <v>455</v>
      </c>
      <c r="L18" s="61">
        <v>467</v>
      </c>
      <c r="M18" s="151">
        <v>11007</v>
      </c>
      <c r="N18" s="159">
        <v>11218</v>
      </c>
      <c r="O18" s="59">
        <v>964</v>
      </c>
      <c r="P18" s="57">
        <v>1696</v>
      </c>
      <c r="Q18" s="59">
        <v>1232</v>
      </c>
      <c r="R18" s="57">
        <v>3071</v>
      </c>
      <c r="S18" s="59">
        <v>2032</v>
      </c>
      <c r="T18" s="57">
        <v>1075</v>
      </c>
      <c r="U18" s="61">
        <v>1148</v>
      </c>
      <c r="V18" s="151">
        <v>98381</v>
      </c>
      <c r="W18" s="159">
        <v>99717.549999999988</v>
      </c>
      <c r="X18" s="59">
        <v>8914.23</v>
      </c>
      <c r="Y18" s="57">
        <v>15201.33</v>
      </c>
      <c r="Z18" s="59">
        <v>12163.45</v>
      </c>
      <c r="AA18" s="57">
        <v>28728.9</v>
      </c>
      <c r="AB18" s="59">
        <v>16617.34</v>
      </c>
      <c r="AC18" s="57">
        <v>8335.51</v>
      </c>
      <c r="AD18" s="61">
        <v>9756.7900000000009</v>
      </c>
      <c r="AE18" s="151">
        <v>74016</v>
      </c>
      <c r="AF18" s="159">
        <v>76405.11</v>
      </c>
      <c r="AG18" s="59">
        <v>7051.99</v>
      </c>
      <c r="AH18" s="57">
        <v>12032.37</v>
      </c>
      <c r="AI18" s="59">
        <v>9511.91</v>
      </c>
      <c r="AJ18" s="57">
        <v>22284.81</v>
      </c>
      <c r="AK18" s="59">
        <v>12414.41</v>
      </c>
      <c r="AL18" s="57">
        <v>6126.4</v>
      </c>
      <c r="AM18" s="61">
        <v>6983.22</v>
      </c>
      <c r="AN18" s="153">
        <v>99277</v>
      </c>
      <c r="AO18" s="159">
        <v>102234.54999999999</v>
      </c>
      <c r="AP18" s="59">
        <v>9218.23</v>
      </c>
      <c r="AQ18" s="57">
        <v>15721.33</v>
      </c>
      <c r="AR18" s="59">
        <v>12387.45</v>
      </c>
      <c r="AS18" s="57">
        <v>29581.9</v>
      </c>
      <c r="AT18" s="59">
        <v>16985.34</v>
      </c>
      <c r="AU18" s="57">
        <v>8469.51</v>
      </c>
      <c r="AV18" s="61">
        <v>9870.7900000000009</v>
      </c>
    </row>
    <row r="19" spans="1:48" ht="30" x14ac:dyDescent="0.25">
      <c r="A19">
        <v>28</v>
      </c>
      <c r="B19" s="27" t="s">
        <v>60</v>
      </c>
      <c r="C19" s="24" t="s">
        <v>101</v>
      </c>
      <c r="D19" s="68">
        <v>2115</v>
      </c>
      <c r="E19" s="159">
        <v>1876</v>
      </c>
      <c r="F19" s="59">
        <v>98</v>
      </c>
      <c r="G19" s="57">
        <v>274</v>
      </c>
      <c r="H19" s="59">
        <v>221</v>
      </c>
      <c r="I19" s="57">
        <v>466</v>
      </c>
      <c r="J19" s="59">
        <v>410</v>
      </c>
      <c r="K19" s="57">
        <v>193</v>
      </c>
      <c r="L19" s="61">
        <v>214</v>
      </c>
      <c r="M19" s="151">
        <v>3831</v>
      </c>
      <c r="N19" s="159">
        <v>3484</v>
      </c>
      <c r="O19" s="59">
        <v>207</v>
      </c>
      <c r="P19" s="57">
        <v>492</v>
      </c>
      <c r="Q19" s="59">
        <v>397</v>
      </c>
      <c r="R19" s="57">
        <v>900</v>
      </c>
      <c r="S19" s="59">
        <v>763</v>
      </c>
      <c r="T19" s="57">
        <v>353</v>
      </c>
      <c r="U19" s="61">
        <v>372</v>
      </c>
      <c r="V19" s="151">
        <v>34857</v>
      </c>
      <c r="W19" s="159">
        <v>31652.14</v>
      </c>
      <c r="X19" s="59">
        <v>2147.83</v>
      </c>
      <c r="Y19" s="57">
        <v>4412.84</v>
      </c>
      <c r="Z19" s="59">
        <v>3478.93</v>
      </c>
      <c r="AA19" s="57">
        <v>8054.75</v>
      </c>
      <c r="AB19" s="59">
        <v>6456.84</v>
      </c>
      <c r="AC19" s="57">
        <v>3493.45</v>
      </c>
      <c r="AD19" s="61">
        <v>3607.5</v>
      </c>
      <c r="AE19" s="151">
        <v>29931</v>
      </c>
      <c r="AF19" s="159">
        <v>33975.5</v>
      </c>
      <c r="AG19" s="59">
        <v>2326</v>
      </c>
      <c r="AH19" s="57">
        <v>4721</v>
      </c>
      <c r="AI19" s="59">
        <v>3758.87</v>
      </c>
      <c r="AJ19" s="57">
        <v>8677.5300000000007</v>
      </c>
      <c r="AK19" s="59">
        <v>6943.53</v>
      </c>
      <c r="AL19" s="57">
        <v>3741.82</v>
      </c>
      <c r="AM19" s="61">
        <v>3806.75</v>
      </c>
      <c r="AN19" s="153">
        <v>35587</v>
      </c>
      <c r="AO19" s="159">
        <v>34282.210000000006</v>
      </c>
      <c r="AP19" s="59">
        <v>2343</v>
      </c>
      <c r="AQ19" s="57">
        <v>4768</v>
      </c>
      <c r="AR19" s="59">
        <v>3798.27</v>
      </c>
      <c r="AS19" s="57">
        <v>8756.5300000000007</v>
      </c>
      <c r="AT19" s="59">
        <v>7011.84</v>
      </c>
      <c r="AU19" s="57">
        <v>3766.82</v>
      </c>
      <c r="AV19" s="61">
        <v>3837.75</v>
      </c>
    </row>
    <row r="20" spans="1:48" ht="30" x14ac:dyDescent="0.25">
      <c r="A20">
        <v>30</v>
      </c>
      <c r="B20" s="27" t="s">
        <v>61</v>
      </c>
      <c r="C20" s="24" t="s">
        <v>100</v>
      </c>
      <c r="D20" s="68">
        <v>2318</v>
      </c>
      <c r="E20" s="159">
        <v>1950.52</v>
      </c>
      <c r="F20" s="59">
        <v>99.5</v>
      </c>
      <c r="G20" s="57">
        <v>227</v>
      </c>
      <c r="H20" s="59">
        <v>242.88</v>
      </c>
      <c r="I20" s="57">
        <v>468.9</v>
      </c>
      <c r="J20" s="59">
        <v>444.05</v>
      </c>
      <c r="K20" s="57">
        <v>214</v>
      </c>
      <c r="L20" s="61">
        <v>254.19</v>
      </c>
      <c r="M20" s="151">
        <v>4409</v>
      </c>
      <c r="N20" s="159">
        <v>3907.12</v>
      </c>
      <c r="O20" s="59">
        <v>246</v>
      </c>
      <c r="P20" s="57">
        <v>474</v>
      </c>
      <c r="Q20" s="59">
        <v>504.6</v>
      </c>
      <c r="R20" s="57">
        <v>954.83</v>
      </c>
      <c r="S20" s="59">
        <v>885.69</v>
      </c>
      <c r="T20" s="57">
        <v>401</v>
      </c>
      <c r="U20" s="61">
        <v>441</v>
      </c>
      <c r="V20" s="151">
        <v>40231</v>
      </c>
      <c r="W20" s="159">
        <v>34245.53</v>
      </c>
      <c r="X20" s="59">
        <v>2190.7800000000002</v>
      </c>
      <c r="Y20" s="57">
        <v>4586.92</v>
      </c>
      <c r="Z20" s="59">
        <v>3860.24</v>
      </c>
      <c r="AA20" s="57">
        <v>8506.15</v>
      </c>
      <c r="AB20" s="59">
        <v>7271.84</v>
      </c>
      <c r="AC20" s="57">
        <v>3907.74</v>
      </c>
      <c r="AD20" s="61">
        <v>3921.86</v>
      </c>
      <c r="AE20" s="151">
        <v>25141</v>
      </c>
      <c r="AF20" s="159">
        <v>35856.47</v>
      </c>
      <c r="AG20" s="59">
        <v>2291</v>
      </c>
      <c r="AH20" s="57">
        <v>4806.78</v>
      </c>
      <c r="AI20" s="59">
        <v>4035.71</v>
      </c>
      <c r="AJ20" s="57">
        <v>8919.8700000000008</v>
      </c>
      <c r="AK20" s="59">
        <v>7652.11</v>
      </c>
      <c r="AL20" s="57">
        <v>4083</v>
      </c>
      <c r="AM20" s="61">
        <v>4068</v>
      </c>
      <c r="AN20" s="153">
        <v>41464</v>
      </c>
      <c r="AO20" s="159">
        <v>36111</v>
      </c>
      <c r="AP20" s="59">
        <v>2302</v>
      </c>
      <c r="AQ20" s="57">
        <v>4841.78</v>
      </c>
      <c r="AR20" s="59">
        <v>4062.71</v>
      </c>
      <c r="AS20" s="57">
        <v>8987.4</v>
      </c>
      <c r="AT20" s="59">
        <v>7715.11</v>
      </c>
      <c r="AU20" s="57">
        <v>4110</v>
      </c>
      <c r="AV20" s="61">
        <v>4092</v>
      </c>
    </row>
    <row r="21" spans="1:48" x14ac:dyDescent="0.25">
      <c r="A21">
        <v>32</v>
      </c>
      <c r="B21" s="27" t="s">
        <v>124</v>
      </c>
      <c r="C21" s="24" t="s">
        <v>125</v>
      </c>
      <c r="D21" s="68">
        <v>500</v>
      </c>
      <c r="E21" s="159">
        <v>443</v>
      </c>
      <c r="F21" s="59">
        <v>24</v>
      </c>
      <c r="G21" s="57">
        <v>71</v>
      </c>
      <c r="H21" s="59">
        <v>55</v>
      </c>
      <c r="I21" s="57">
        <v>117</v>
      </c>
      <c r="J21" s="59">
        <v>89</v>
      </c>
      <c r="K21" s="57">
        <v>42</v>
      </c>
      <c r="L21" s="61">
        <v>45</v>
      </c>
      <c r="M21" s="151">
        <v>1493</v>
      </c>
      <c r="N21" s="159">
        <v>1196</v>
      </c>
      <c r="O21" s="59">
        <v>59</v>
      </c>
      <c r="P21" s="57">
        <v>199</v>
      </c>
      <c r="Q21" s="59">
        <v>136</v>
      </c>
      <c r="R21" s="57">
        <v>317</v>
      </c>
      <c r="S21" s="59">
        <v>242</v>
      </c>
      <c r="T21" s="57">
        <v>124</v>
      </c>
      <c r="U21" s="61">
        <v>119</v>
      </c>
      <c r="V21" s="151">
        <v>22188</v>
      </c>
      <c r="W21" s="159">
        <v>19486.41</v>
      </c>
      <c r="X21" s="59">
        <v>1340.8</v>
      </c>
      <c r="Y21" s="57">
        <v>2620.58</v>
      </c>
      <c r="Z21" s="59">
        <v>2232.5100000000002</v>
      </c>
      <c r="AA21" s="57">
        <v>4919.68</v>
      </c>
      <c r="AB21" s="59">
        <v>4026.18</v>
      </c>
      <c r="AC21" s="57">
        <v>2154.79</v>
      </c>
      <c r="AD21" s="61">
        <v>2191.87</v>
      </c>
      <c r="AE21" s="151">
        <v>20932</v>
      </c>
      <c r="AF21" s="159">
        <v>18826</v>
      </c>
      <c r="AG21" s="59">
        <v>1281</v>
      </c>
      <c r="AH21" s="57">
        <v>2534</v>
      </c>
      <c r="AI21" s="59">
        <v>2157</v>
      </c>
      <c r="AJ21" s="57">
        <v>4723</v>
      </c>
      <c r="AK21" s="59">
        <v>3913</v>
      </c>
      <c r="AL21" s="57">
        <v>2088</v>
      </c>
      <c r="AM21" s="61">
        <v>2130</v>
      </c>
      <c r="AN21" s="153">
        <v>22983</v>
      </c>
      <c r="AO21" s="159">
        <v>20239</v>
      </c>
      <c r="AP21" s="59">
        <v>1382</v>
      </c>
      <c r="AQ21" s="57">
        <v>2710</v>
      </c>
      <c r="AR21" s="59">
        <v>2319</v>
      </c>
      <c r="AS21" s="57">
        <v>5125</v>
      </c>
      <c r="AT21" s="59">
        <v>4205</v>
      </c>
      <c r="AU21" s="57">
        <v>2230</v>
      </c>
      <c r="AV21" s="61">
        <v>2268</v>
      </c>
    </row>
    <row r="22" spans="1:48" x14ac:dyDescent="0.25">
      <c r="A22">
        <v>33</v>
      </c>
      <c r="B22" s="27" t="s">
        <v>126</v>
      </c>
      <c r="C22" s="24" t="s">
        <v>127</v>
      </c>
      <c r="D22" s="68">
        <v>1060</v>
      </c>
      <c r="E22" s="159">
        <v>1071</v>
      </c>
      <c r="F22" s="59">
        <v>75</v>
      </c>
      <c r="G22" s="57">
        <v>156</v>
      </c>
      <c r="H22" s="59">
        <v>103</v>
      </c>
      <c r="I22" s="57">
        <v>295</v>
      </c>
      <c r="J22" s="59">
        <v>212</v>
      </c>
      <c r="K22" s="57">
        <v>131</v>
      </c>
      <c r="L22" s="61">
        <v>99</v>
      </c>
      <c r="M22" s="151">
        <v>2044</v>
      </c>
      <c r="N22" s="159">
        <v>2261</v>
      </c>
      <c r="O22" s="59">
        <v>138</v>
      </c>
      <c r="P22" s="57">
        <v>319</v>
      </c>
      <c r="Q22" s="59">
        <v>243</v>
      </c>
      <c r="R22" s="57">
        <v>584</v>
      </c>
      <c r="S22" s="59">
        <v>492</v>
      </c>
      <c r="T22" s="57">
        <v>258</v>
      </c>
      <c r="U22" s="61">
        <v>227</v>
      </c>
      <c r="V22" s="151">
        <v>16016</v>
      </c>
      <c r="W22" s="159">
        <v>16901.800000000003</v>
      </c>
      <c r="X22" s="59">
        <v>972</v>
      </c>
      <c r="Y22" s="57">
        <v>2186</v>
      </c>
      <c r="Z22" s="59">
        <v>1874</v>
      </c>
      <c r="AA22" s="57">
        <v>4303.2</v>
      </c>
      <c r="AB22" s="59">
        <v>3764.77</v>
      </c>
      <c r="AC22" s="57">
        <v>1916.33</v>
      </c>
      <c r="AD22" s="61">
        <v>1885.5</v>
      </c>
      <c r="AE22" s="151">
        <v>11793</v>
      </c>
      <c r="AF22" s="159">
        <v>18014.86</v>
      </c>
      <c r="AG22" s="59">
        <v>1051</v>
      </c>
      <c r="AH22" s="57">
        <v>2298</v>
      </c>
      <c r="AI22" s="59">
        <v>2021</v>
      </c>
      <c r="AJ22" s="57">
        <v>4583</v>
      </c>
      <c r="AK22" s="59">
        <v>4036.94</v>
      </c>
      <c r="AL22" s="57">
        <v>2015</v>
      </c>
      <c r="AM22" s="61">
        <v>2009.92</v>
      </c>
      <c r="AN22" s="153">
        <v>17034</v>
      </c>
      <c r="AO22" s="159">
        <v>18461.86</v>
      </c>
      <c r="AP22" s="59">
        <v>1078</v>
      </c>
      <c r="AQ22" s="57">
        <v>2365</v>
      </c>
      <c r="AR22" s="59">
        <v>2076</v>
      </c>
      <c r="AS22" s="57">
        <v>4699</v>
      </c>
      <c r="AT22" s="59">
        <v>4121.9399999999996</v>
      </c>
      <c r="AU22" s="57">
        <v>2073</v>
      </c>
      <c r="AV22" s="61">
        <v>2048.92</v>
      </c>
    </row>
    <row r="23" spans="1:48" ht="30" x14ac:dyDescent="0.25">
      <c r="A23">
        <v>34</v>
      </c>
      <c r="B23" s="27" t="s">
        <v>62</v>
      </c>
      <c r="C23" s="24" t="s">
        <v>96</v>
      </c>
      <c r="D23" s="68">
        <v>5894</v>
      </c>
      <c r="E23" s="159">
        <v>6066</v>
      </c>
      <c r="F23" s="59">
        <v>672</v>
      </c>
      <c r="G23" s="57">
        <v>1088</v>
      </c>
      <c r="H23" s="59">
        <v>660</v>
      </c>
      <c r="I23" s="57">
        <v>1892</v>
      </c>
      <c r="J23" s="59">
        <v>975</v>
      </c>
      <c r="K23" s="57">
        <v>421</v>
      </c>
      <c r="L23" s="61">
        <v>358</v>
      </c>
      <c r="M23" s="151">
        <v>21933</v>
      </c>
      <c r="N23" s="159">
        <v>13333.22</v>
      </c>
      <c r="O23" s="59">
        <v>1307.27</v>
      </c>
      <c r="P23" s="57">
        <v>2221.67</v>
      </c>
      <c r="Q23" s="59">
        <v>1470.3</v>
      </c>
      <c r="R23" s="57">
        <v>3994.44</v>
      </c>
      <c r="S23" s="59">
        <v>2252.89</v>
      </c>
      <c r="T23" s="57">
        <v>1068.56</v>
      </c>
      <c r="U23" s="61">
        <v>1018.09</v>
      </c>
      <c r="V23" s="151">
        <v>122763</v>
      </c>
      <c r="W23" s="159">
        <v>118867.75</v>
      </c>
      <c r="X23" s="59">
        <v>10299.9</v>
      </c>
      <c r="Y23" s="57">
        <v>17982.34</v>
      </c>
      <c r="Z23" s="59">
        <v>14107.22</v>
      </c>
      <c r="AA23" s="57">
        <v>34265.24</v>
      </c>
      <c r="AB23" s="59">
        <v>20429.189999999999</v>
      </c>
      <c r="AC23" s="57">
        <v>10370.93</v>
      </c>
      <c r="AD23" s="61">
        <v>11412.93</v>
      </c>
      <c r="AE23" s="151">
        <v>102205</v>
      </c>
      <c r="AF23" s="159">
        <v>117913.51999999999</v>
      </c>
      <c r="AG23" s="59">
        <v>10166.43</v>
      </c>
      <c r="AH23" s="57">
        <v>17808.91</v>
      </c>
      <c r="AI23" s="59">
        <v>14041.12</v>
      </c>
      <c r="AJ23" s="57">
        <v>33936.660000000003</v>
      </c>
      <c r="AK23" s="59">
        <v>20362.72</v>
      </c>
      <c r="AL23" s="57">
        <v>10262.280000000001</v>
      </c>
      <c r="AM23" s="61">
        <v>11335.4</v>
      </c>
      <c r="AN23" s="153">
        <v>125090</v>
      </c>
      <c r="AO23" s="159">
        <v>121919.09000000001</v>
      </c>
      <c r="AP23" s="59">
        <v>10528.26</v>
      </c>
      <c r="AQ23" s="57">
        <v>18462.490000000002</v>
      </c>
      <c r="AR23" s="59">
        <v>14455.77</v>
      </c>
      <c r="AS23" s="57">
        <v>35142.83</v>
      </c>
      <c r="AT23" s="59">
        <v>21060.94</v>
      </c>
      <c r="AU23" s="57">
        <v>10605.49</v>
      </c>
      <c r="AV23" s="61">
        <v>11663.31</v>
      </c>
    </row>
    <row r="24" spans="1:48" ht="30" x14ac:dyDescent="0.25">
      <c r="A24">
        <v>35</v>
      </c>
      <c r="B24" s="27" t="s">
        <v>63</v>
      </c>
      <c r="C24" s="24" t="s">
        <v>91</v>
      </c>
      <c r="D24" s="68">
        <v>12124</v>
      </c>
      <c r="E24" s="159">
        <v>12629</v>
      </c>
      <c r="F24" s="59">
        <v>1185</v>
      </c>
      <c r="G24" s="57">
        <v>2366</v>
      </c>
      <c r="H24" s="59">
        <v>1120</v>
      </c>
      <c r="I24" s="57">
        <v>3973</v>
      </c>
      <c r="J24" s="59">
        <v>2016</v>
      </c>
      <c r="K24" s="57">
        <v>1106</v>
      </c>
      <c r="L24" s="61">
        <v>863</v>
      </c>
      <c r="M24" s="151">
        <v>19572</v>
      </c>
      <c r="N24" s="159">
        <v>22125.3</v>
      </c>
      <c r="O24" s="59">
        <v>2024.63</v>
      </c>
      <c r="P24" s="57">
        <v>3730.48</v>
      </c>
      <c r="Q24" s="59">
        <v>2127.86</v>
      </c>
      <c r="R24" s="57">
        <v>6924.3</v>
      </c>
      <c r="S24" s="59">
        <v>3747.34</v>
      </c>
      <c r="T24" s="57">
        <v>1962.18</v>
      </c>
      <c r="U24" s="61">
        <v>1608.51</v>
      </c>
      <c r="V24" s="151">
        <v>198582</v>
      </c>
      <c r="W24" s="159">
        <v>176243.52999999997</v>
      </c>
      <c r="X24" s="59">
        <v>13691.03</v>
      </c>
      <c r="Y24" s="57">
        <v>24786.33</v>
      </c>
      <c r="Z24" s="59">
        <v>22660.1</v>
      </c>
      <c r="AA24" s="57">
        <v>53274.03</v>
      </c>
      <c r="AB24" s="59">
        <v>29369.41</v>
      </c>
      <c r="AC24" s="57">
        <v>15177.02</v>
      </c>
      <c r="AD24" s="61">
        <v>17285.61</v>
      </c>
      <c r="AE24" s="151">
        <v>188503</v>
      </c>
      <c r="AF24" s="159">
        <v>188765.61</v>
      </c>
      <c r="AG24" s="59">
        <v>14904.8</v>
      </c>
      <c r="AH24" s="57">
        <v>26951.73</v>
      </c>
      <c r="AI24" s="59">
        <v>24107.42</v>
      </c>
      <c r="AJ24" s="57">
        <v>57875.56</v>
      </c>
      <c r="AK24" s="59">
        <v>31276.99</v>
      </c>
      <c r="AL24" s="57">
        <v>15974.61</v>
      </c>
      <c r="AM24" s="61">
        <v>17674.5</v>
      </c>
      <c r="AN24" s="153">
        <v>212925</v>
      </c>
      <c r="AO24" s="159">
        <v>198689.95</v>
      </c>
      <c r="AP24" s="59">
        <v>15746.56</v>
      </c>
      <c r="AQ24" s="57">
        <v>28184.7</v>
      </c>
      <c r="AR24" s="59">
        <v>25658.05</v>
      </c>
      <c r="AS24" s="57">
        <v>60854.42</v>
      </c>
      <c r="AT24" s="59">
        <v>32804.639999999999</v>
      </c>
      <c r="AU24" s="57">
        <v>16745.259999999998</v>
      </c>
      <c r="AV24" s="61">
        <v>18696.32</v>
      </c>
    </row>
    <row r="25" spans="1:48" x14ac:dyDescent="0.25">
      <c r="A25" s="19">
        <v>101</v>
      </c>
      <c r="B25" s="27" t="s">
        <v>64</v>
      </c>
      <c r="C25" s="25" t="s">
        <v>108</v>
      </c>
      <c r="D25" s="68">
        <v>60877</v>
      </c>
      <c r="E25" s="159">
        <v>54861.59</v>
      </c>
      <c r="F25" s="59">
        <v>3134.59</v>
      </c>
      <c r="G25" s="57">
        <v>7034.83</v>
      </c>
      <c r="H25" s="59">
        <v>4070.25</v>
      </c>
      <c r="I25" s="57">
        <v>14709.59</v>
      </c>
      <c r="J25" s="59">
        <v>12597.48</v>
      </c>
      <c r="K25" s="57">
        <v>7545.81</v>
      </c>
      <c r="L25" s="61">
        <v>5769.04</v>
      </c>
      <c r="M25" s="151">
        <v>63925</v>
      </c>
      <c r="N25" s="159">
        <v>56421.33</v>
      </c>
      <c r="O25" s="59">
        <v>3217.99</v>
      </c>
      <c r="P25" s="57">
        <v>7264.95</v>
      </c>
      <c r="Q25" s="59">
        <v>4182.95</v>
      </c>
      <c r="R25" s="57">
        <v>15111.82</v>
      </c>
      <c r="S25" s="59">
        <v>12993.76</v>
      </c>
      <c r="T25" s="57">
        <v>7723.9</v>
      </c>
      <c r="U25" s="61">
        <v>5925.96</v>
      </c>
      <c r="V25" s="151">
        <v>53169</v>
      </c>
      <c r="W25" s="159">
        <v>54811.97</v>
      </c>
      <c r="X25" s="59">
        <v>3134.58</v>
      </c>
      <c r="Y25" s="57">
        <v>7026.77</v>
      </c>
      <c r="Z25" s="59">
        <v>4067.22</v>
      </c>
      <c r="AA25" s="57">
        <v>14694.38</v>
      </c>
      <c r="AB25" s="59">
        <v>12591.3</v>
      </c>
      <c r="AC25" s="57">
        <v>7532.72</v>
      </c>
      <c r="AD25" s="61">
        <v>5765</v>
      </c>
      <c r="AE25" s="151">
        <v>64991</v>
      </c>
      <c r="AF25" s="159">
        <v>58907.650000000009</v>
      </c>
      <c r="AG25" s="59">
        <v>3313</v>
      </c>
      <c r="AH25" s="57">
        <v>7543.63</v>
      </c>
      <c r="AI25" s="59">
        <v>4356.46</v>
      </c>
      <c r="AJ25" s="57">
        <v>15736.99</v>
      </c>
      <c r="AK25" s="59">
        <v>13673.83</v>
      </c>
      <c r="AL25" s="57">
        <v>8075.05</v>
      </c>
      <c r="AM25" s="61">
        <v>6208.69</v>
      </c>
      <c r="AN25" s="153">
        <v>64991</v>
      </c>
      <c r="AO25" s="159">
        <v>58907.650000000009</v>
      </c>
      <c r="AP25" s="59">
        <v>3313</v>
      </c>
      <c r="AQ25" s="57">
        <v>7543.63</v>
      </c>
      <c r="AR25" s="59">
        <v>4356.46</v>
      </c>
      <c r="AS25" s="57">
        <v>15736.99</v>
      </c>
      <c r="AT25" s="59">
        <v>13673.83</v>
      </c>
      <c r="AU25" s="57">
        <v>8075.05</v>
      </c>
      <c r="AV25" s="61">
        <v>6208.69</v>
      </c>
    </row>
    <row r="26" spans="1:48" x14ac:dyDescent="0.25">
      <c r="A26" s="19">
        <v>102</v>
      </c>
      <c r="B26" s="27" t="s">
        <v>65</v>
      </c>
      <c r="C26" s="25" t="s">
        <v>4</v>
      </c>
      <c r="D26" s="68">
        <v>10726</v>
      </c>
      <c r="E26" s="159">
        <v>10373</v>
      </c>
      <c r="F26" s="59">
        <v>659</v>
      </c>
      <c r="G26" s="57">
        <v>1198</v>
      </c>
      <c r="H26" s="59">
        <v>801</v>
      </c>
      <c r="I26" s="57">
        <v>2652</v>
      </c>
      <c r="J26" s="59">
        <v>2396</v>
      </c>
      <c r="K26" s="57">
        <v>1383</v>
      </c>
      <c r="L26" s="61">
        <v>1284</v>
      </c>
      <c r="M26" s="151">
        <v>29734</v>
      </c>
      <c r="N26" s="159">
        <v>25425</v>
      </c>
      <c r="O26" s="59">
        <v>1593</v>
      </c>
      <c r="P26" s="57">
        <v>3185</v>
      </c>
      <c r="Q26" s="59">
        <v>1910</v>
      </c>
      <c r="R26" s="57">
        <v>6596</v>
      </c>
      <c r="S26" s="59">
        <v>6050</v>
      </c>
      <c r="T26" s="57">
        <v>3495</v>
      </c>
      <c r="U26" s="61">
        <v>2596</v>
      </c>
      <c r="V26" s="151">
        <v>51542</v>
      </c>
      <c r="W26" s="159">
        <v>47761.689999999995</v>
      </c>
      <c r="X26" s="59">
        <v>2921.69</v>
      </c>
      <c r="Y26" s="57">
        <v>5963.69</v>
      </c>
      <c r="Z26" s="59">
        <v>3768.49</v>
      </c>
      <c r="AA26" s="57">
        <v>12234.72</v>
      </c>
      <c r="AB26" s="59">
        <v>11275.94</v>
      </c>
      <c r="AC26" s="57">
        <v>6500.45</v>
      </c>
      <c r="AD26" s="61">
        <v>5096.71</v>
      </c>
      <c r="AE26" s="151">
        <v>55756</v>
      </c>
      <c r="AF26" s="159">
        <v>48925.700000000004</v>
      </c>
      <c r="AG26" s="59">
        <v>2988.99</v>
      </c>
      <c r="AH26" s="57">
        <v>6166</v>
      </c>
      <c r="AI26" s="59">
        <v>3871.99</v>
      </c>
      <c r="AJ26" s="57">
        <v>12555.92</v>
      </c>
      <c r="AK26" s="59">
        <v>11483.94</v>
      </c>
      <c r="AL26" s="57">
        <v>6652.92</v>
      </c>
      <c r="AM26" s="61">
        <v>5205.9399999999996</v>
      </c>
      <c r="AN26" s="153">
        <v>56320</v>
      </c>
      <c r="AO26" s="159">
        <v>49040.72</v>
      </c>
      <c r="AP26" s="59">
        <v>2998.99</v>
      </c>
      <c r="AQ26" s="57">
        <v>6171</v>
      </c>
      <c r="AR26" s="59">
        <v>3879</v>
      </c>
      <c r="AS26" s="57">
        <v>12584.93</v>
      </c>
      <c r="AT26" s="59">
        <v>11515.94</v>
      </c>
      <c r="AU26" s="57">
        <v>6666.92</v>
      </c>
      <c r="AV26" s="61">
        <v>5223.9399999999996</v>
      </c>
    </row>
    <row r="27" spans="1:48" x14ac:dyDescent="0.25">
      <c r="A27" s="19">
        <v>103</v>
      </c>
      <c r="B27" s="27" t="s">
        <v>66</v>
      </c>
      <c r="C27" s="25" t="s">
        <v>9</v>
      </c>
      <c r="D27" s="68">
        <v>16479</v>
      </c>
      <c r="E27" s="159">
        <v>15528.24</v>
      </c>
      <c r="F27" s="59">
        <v>1168.5999999999999</v>
      </c>
      <c r="G27" s="57">
        <v>2301.75</v>
      </c>
      <c r="H27" s="59">
        <v>1532.34</v>
      </c>
      <c r="I27" s="57">
        <v>4177.3900000000003</v>
      </c>
      <c r="J27" s="59">
        <v>3058.4</v>
      </c>
      <c r="K27" s="57">
        <v>1713.06</v>
      </c>
      <c r="L27" s="61">
        <v>1576.7</v>
      </c>
      <c r="M27" s="151">
        <v>19446</v>
      </c>
      <c r="N27" s="159">
        <v>17509</v>
      </c>
      <c r="O27" s="59">
        <v>1331</v>
      </c>
      <c r="P27" s="57">
        <v>2577</v>
      </c>
      <c r="Q27" s="59">
        <v>1733</v>
      </c>
      <c r="R27" s="57">
        <v>4741</v>
      </c>
      <c r="S27" s="59">
        <v>3503</v>
      </c>
      <c r="T27" s="57">
        <v>1933</v>
      </c>
      <c r="U27" s="61">
        <v>1691</v>
      </c>
      <c r="V27" s="151">
        <v>17897</v>
      </c>
      <c r="W27" s="159">
        <v>16649.37</v>
      </c>
      <c r="X27" s="59">
        <v>1243.6099999999999</v>
      </c>
      <c r="Y27" s="57">
        <v>2443.7199999999998</v>
      </c>
      <c r="Z27" s="59">
        <v>1662.41</v>
      </c>
      <c r="AA27" s="57">
        <v>4472.2</v>
      </c>
      <c r="AB27" s="59">
        <v>3325.68</v>
      </c>
      <c r="AC27" s="57">
        <v>1844.08</v>
      </c>
      <c r="AD27" s="61">
        <v>1657.67</v>
      </c>
      <c r="AE27" s="151">
        <v>25071</v>
      </c>
      <c r="AF27" s="159">
        <v>27950</v>
      </c>
      <c r="AG27" s="59">
        <v>2098</v>
      </c>
      <c r="AH27" s="57">
        <v>4125</v>
      </c>
      <c r="AI27" s="59">
        <v>2938</v>
      </c>
      <c r="AJ27" s="57">
        <v>7561</v>
      </c>
      <c r="AK27" s="59">
        <v>5673</v>
      </c>
      <c r="AL27" s="57">
        <v>2984</v>
      </c>
      <c r="AM27" s="61">
        <v>2571</v>
      </c>
      <c r="AN27" s="153">
        <v>25102</v>
      </c>
      <c r="AO27" s="159">
        <v>27950</v>
      </c>
      <c r="AP27" s="59">
        <v>2098</v>
      </c>
      <c r="AQ27" s="57">
        <v>4125</v>
      </c>
      <c r="AR27" s="59">
        <v>2938</v>
      </c>
      <c r="AS27" s="57">
        <v>7561</v>
      </c>
      <c r="AT27" s="59">
        <v>5673</v>
      </c>
      <c r="AU27" s="57">
        <v>2984</v>
      </c>
      <c r="AV27" s="61">
        <v>2571</v>
      </c>
    </row>
    <row r="28" spans="1:48" x14ac:dyDescent="0.25">
      <c r="A28" s="19">
        <v>104</v>
      </c>
      <c r="B28" s="27" t="s">
        <v>67</v>
      </c>
      <c r="C28" s="25" t="s">
        <v>11</v>
      </c>
      <c r="D28" s="68">
        <v>6317</v>
      </c>
      <c r="E28" s="159">
        <v>5218</v>
      </c>
      <c r="F28" s="59">
        <v>356</v>
      </c>
      <c r="G28" s="57">
        <v>710</v>
      </c>
      <c r="H28" s="59">
        <v>520</v>
      </c>
      <c r="I28" s="57">
        <v>1306</v>
      </c>
      <c r="J28" s="59">
        <v>1039</v>
      </c>
      <c r="K28" s="57">
        <v>606</v>
      </c>
      <c r="L28" s="61">
        <v>681</v>
      </c>
      <c r="M28" s="151">
        <v>6808</v>
      </c>
      <c r="N28" s="159">
        <v>5574</v>
      </c>
      <c r="O28" s="59">
        <v>393</v>
      </c>
      <c r="P28" s="57">
        <v>770</v>
      </c>
      <c r="Q28" s="59">
        <v>562</v>
      </c>
      <c r="R28" s="57">
        <v>1398</v>
      </c>
      <c r="S28" s="59">
        <v>1096</v>
      </c>
      <c r="T28" s="57">
        <v>643</v>
      </c>
      <c r="U28" s="61">
        <v>712</v>
      </c>
      <c r="V28" s="151">
        <v>11582</v>
      </c>
      <c r="W28" s="159">
        <v>10075</v>
      </c>
      <c r="X28" s="59">
        <v>697</v>
      </c>
      <c r="Y28" s="57">
        <v>1390</v>
      </c>
      <c r="Z28" s="59">
        <v>1090</v>
      </c>
      <c r="AA28" s="57">
        <v>2571</v>
      </c>
      <c r="AB28" s="59">
        <v>2038</v>
      </c>
      <c r="AC28" s="57">
        <v>1172</v>
      </c>
      <c r="AD28" s="61">
        <v>1117</v>
      </c>
      <c r="AE28" s="151">
        <v>11735</v>
      </c>
      <c r="AF28" s="159">
        <v>11018</v>
      </c>
      <c r="AG28" s="59">
        <v>760</v>
      </c>
      <c r="AH28" s="57">
        <v>1555</v>
      </c>
      <c r="AI28" s="59">
        <v>1203</v>
      </c>
      <c r="AJ28" s="57">
        <v>2812</v>
      </c>
      <c r="AK28" s="59">
        <v>2233</v>
      </c>
      <c r="AL28" s="57">
        <v>1261</v>
      </c>
      <c r="AM28" s="61">
        <v>1194</v>
      </c>
      <c r="AN28" s="153">
        <v>12395</v>
      </c>
      <c r="AO28" s="159">
        <v>11164</v>
      </c>
      <c r="AP28" s="59">
        <v>766</v>
      </c>
      <c r="AQ28" s="57">
        <v>1572</v>
      </c>
      <c r="AR28" s="59">
        <v>1219</v>
      </c>
      <c r="AS28" s="57">
        <v>2851</v>
      </c>
      <c r="AT28" s="59">
        <v>2272</v>
      </c>
      <c r="AU28" s="57">
        <v>1275</v>
      </c>
      <c r="AV28" s="61">
        <v>1209</v>
      </c>
    </row>
    <row r="29" spans="1:48" x14ac:dyDescent="0.25">
      <c r="A29" s="19">
        <v>105</v>
      </c>
      <c r="B29" s="27" t="s">
        <v>68</v>
      </c>
      <c r="C29" s="25" t="s">
        <v>1</v>
      </c>
      <c r="D29" s="68">
        <v>756</v>
      </c>
      <c r="E29" s="159">
        <v>661</v>
      </c>
      <c r="F29" s="59">
        <v>46</v>
      </c>
      <c r="G29" s="57">
        <v>70</v>
      </c>
      <c r="H29" s="59">
        <v>38</v>
      </c>
      <c r="I29" s="57">
        <v>167</v>
      </c>
      <c r="J29" s="59">
        <v>151</v>
      </c>
      <c r="K29" s="57">
        <v>84</v>
      </c>
      <c r="L29" s="61">
        <v>105</v>
      </c>
      <c r="M29" s="151">
        <v>870</v>
      </c>
      <c r="N29" s="159">
        <v>743</v>
      </c>
      <c r="O29" s="59">
        <v>49</v>
      </c>
      <c r="P29" s="57">
        <v>77</v>
      </c>
      <c r="Q29" s="59">
        <v>45</v>
      </c>
      <c r="R29" s="57">
        <v>191</v>
      </c>
      <c r="S29" s="59">
        <v>169</v>
      </c>
      <c r="T29" s="57">
        <v>99</v>
      </c>
      <c r="U29" s="61">
        <v>113</v>
      </c>
      <c r="V29" s="151">
        <v>1317</v>
      </c>
      <c r="W29" s="159">
        <v>1708</v>
      </c>
      <c r="X29" s="59">
        <v>92</v>
      </c>
      <c r="Y29" s="57">
        <v>198</v>
      </c>
      <c r="Z29" s="59">
        <v>148</v>
      </c>
      <c r="AA29" s="57">
        <v>420</v>
      </c>
      <c r="AB29" s="59">
        <v>415</v>
      </c>
      <c r="AC29" s="57">
        <v>220</v>
      </c>
      <c r="AD29" s="61">
        <v>215</v>
      </c>
      <c r="AE29" s="151">
        <v>1423</v>
      </c>
      <c r="AF29" s="159">
        <v>1802</v>
      </c>
      <c r="AG29" s="59">
        <v>99</v>
      </c>
      <c r="AH29" s="57">
        <v>219</v>
      </c>
      <c r="AI29" s="59">
        <v>153</v>
      </c>
      <c r="AJ29" s="57">
        <v>454</v>
      </c>
      <c r="AK29" s="59">
        <v>411</v>
      </c>
      <c r="AL29" s="57">
        <v>250</v>
      </c>
      <c r="AM29" s="61">
        <v>216</v>
      </c>
      <c r="AN29" s="153">
        <v>1597</v>
      </c>
      <c r="AO29" s="159">
        <v>2040</v>
      </c>
      <c r="AP29" s="59">
        <v>117</v>
      </c>
      <c r="AQ29" s="57">
        <v>242</v>
      </c>
      <c r="AR29" s="59">
        <v>170</v>
      </c>
      <c r="AS29" s="57">
        <v>510</v>
      </c>
      <c r="AT29" s="59">
        <v>481</v>
      </c>
      <c r="AU29" s="57">
        <v>276</v>
      </c>
      <c r="AV29" s="61">
        <v>244</v>
      </c>
    </row>
    <row r="30" spans="1:48" ht="30.75" customHeight="1" x14ac:dyDescent="0.25">
      <c r="A30" s="19">
        <v>106</v>
      </c>
      <c r="B30" s="27" t="s">
        <v>69</v>
      </c>
      <c r="C30" s="25" t="s">
        <v>128</v>
      </c>
      <c r="D30" s="68">
        <v>259652</v>
      </c>
      <c r="E30" s="159">
        <v>283850.88</v>
      </c>
      <c r="F30" s="59">
        <v>20628.330000000002</v>
      </c>
      <c r="G30" s="57">
        <v>34866.589999999997</v>
      </c>
      <c r="H30" s="59">
        <v>39637.39</v>
      </c>
      <c r="I30" s="57">
        <v>89481.08</v>
      </c>
      <c r="J30" s="59">
        <v>47505.26</v>
      </c>
      <c r="K30" s="57">
        <v>25173.67</v>
      </c>
      <c r="L30" s="61">
        <v>26558.560000000001</v>
      </c>
      <c r="M30" s="151">
        <v>355017</v>
      </c>
      <c r="N30" s="159">
        <v>383334.18</v>
      </c>
      <c r="O30" s="59">
        <v>28597.29</v>
      </c>
      <c r="P30" s="57">
        <v>48095.27</v>
      </c>
      <c r="Q30" s="59">
        <v>49876.91</v>
      </c>
      <c r="R30" s="57">
        <v>121186.31</v>
      </c>
      <c r="S30" s="59">
        <v>64409.64</v>
      </c>
      <c r="T30" s="57">
        <v>36605.870000000003</v>
      </c>
      <c r="U30" s="61">
        <v>34562.89</v>
      </c>
      <c r="V30" s="151">
        <v>263569</v>
      </c>
      <c r="W30" s="159">
        <v>270495.93</v>
      </c>
      <c r="X30" s="59">
        <v>19644.73</v>
      </c>
      <c r="Y30" s="57">
        <v>33483.03</v>
      </c>
      <c r="Z30" s="59">
        <v>37993.78</v>
      </c>
      <c r="AA30" s="57">
        <v>85294.71</v>
      </c>
      <c r="AB30" s="59">
        <v>44999.25</v>
      </c>
      <c r="AC30" s="57">
        <v>23604.45</v>
      </c>
      <c r="AD30" s="61">
        <v>25475.98</v>
      </c>
      <c r="AE30" s="151">
        <v>437894</v>
      </c>
      <c r="AF30" s="159">
        <v>493426.18</v>
      </c>
      <c r="AG30" s="59">
        <v>38874.49</v>
      </c>
      <c r="AH30" s="57">
        <v>65336.26</v>
      </c>
      <c r="AI30" s="59">
        <v>60365.37</v>
      </c>
      <c r="AJ30" s="57">
        <v>156965.64000000001</v>
      </c>
      <c r="AK30" s="59">
        <v>84254.61</v>
      </c>
      <c r="AL30" s="57">
        <v>46376.58</v>
      </c>
      <c r="AM30" s="61">
        <v>41253.230000000003</v>
      </c>
      <c r="AN30" s="153">
        <v>437897</v>
      </c>
      <c r="AO30" s="159">
        <v>493429.18</v>
      </c>
      <c r="AP30" s="59">
        <v>38875.49</v>
      </c>
      <c r="AQ30" s="57">
        <v>65336.26</v>
      </c>
      <c r="AR30" s="59">
        <v>60366.37</v>
      </c>
      <c r="AS30" s="57">
        <v>156966.64000000001</v>
      </c>
      <c r="AT30" s="59">
        <v>84254.61</v>
      </c>
      <c r="AU30" s="57">
        <v>46376.58</v>
      </c>
      <c r="AV30" s="61">
        <v>41253.230000000003</v>
      </c>
    </row>
    <row r="31" spans="1:48" x14ac:dyDescent="0.25">
      <c r="A31" s="19">
        <v>107</v>
      </c>
      <c r="B31" s="27" t="s">
        <v>70</v>
      </c>
      <c r="C31" s="25" t="s">
        <v>6</v>
      </c>
      <c r="D31" s="68">
        <v>9298</v>
      </c>
      <c r="E31" s="159">
        <v>9647.01</v>
      </c>
      <c r="F31" s="59">
        <v>949.77</v>
      </c>
      <c r="G31" s="57">
        <v>1502.59</v>
      </c>
      <c r="H31" s="59">
        <v>969.6</v>
      </c>
      <c r="I31" s="57">
        <v>2887.72</v>
      </c>
      <c r="J31" s="59">
        <v>1677.69</v>
      </c>
      <c r="K31" s="57">
        <v>843.76</v>
      </c>
      <c r="L31" s="61">
        <v>815.88</v>
      </c>
      <c r="M31" s="151">
        <v>11241</v>
      </c>
      <c r="N31" s="159">
        <v>11144.949999999999</v>
      </c>
      <c r="O31" s="59">
        <v>1056</v>
      </c>
      <c r="P31" s="57">
        <v>1837</v>
      </c>
      <c r="Q31" s="59">
        <v>1074.99</v>
      </c>
      <c r="R31" s="57">
        <v>3392.98</v>
      </c>
      <c r="S31" s="59">
        <v>1963.98</v>
      </c>
      <c r="T31" s="57">
        <v>937</v>
      </c>
      <c r="U31" s="61">
        <v>883</v>
      </c>
      <c r="V31" s="151">
        <v>10051</v>
      </c>
      <c r="W31" s="159">
        <v>11250.39</v>
      </c>
      <c r="X31" s="59">
        <v>1055.82</v>
      </c>
      <c r="Y31" s="57">
        <v>1872.55</v>
      </c>
      <c r="Z31" s="59">
        <v>1091.6199999999999</v>
      </c>
      <c r="AA31" s="57">
        <v>3373.83</v>
      </c>
      <c r="AB31" s="59">
        <v>1978.09</v>
      </c>
      <c r="AC31" s="57">
        <v>933.66</v>
      </c>
      <c r="AD31" s="61">
        <v>944.82</v>
      </c>
      <c r="AE31" s="151">
        <v>32023</v>
      </c>
      <c r="AF31" s="159">
        <v>61302.869999999995</v>
      </c>
      <c r="AG31" s="59">
        <v>5594.6</v>
      </c>
      <c r="AH31" s="57">
        <v>10137.049999999999</v>
      </c>
      <c r="AI31" s="59">
        <v>5875.14</v>
      </c>
      <c r="AJ31" s="57">
        <v>19158.02</v>
      </c>
      <c r="AK31" s="59">
        <v>10454.23</v>
      </c>
      <c r="AL31" s="57">
        <v>5394.51</v>
      </c>
      <c r="AM31" s="61">
        <v>4689.32</v>
      </c>
      <c r="AN31" s="153">
        <v>32023</v>
      </c>
      <c r="AO31" s="159">
        <v>61302.869999999995</v>
      </c>
      <c r="AP31" s="59">
        <v>5594.6</v>
      </c>
      <c r="AQ31" s="57">
        <v>10137.049999999999</v>
      </c>
      <c r="AR31" s="59">
        <v>5875.14</v>
      </c>
      <c r="AS31" s="57">
        <v>19158.02</v>
      </c>
      <c r="AT31" s="59">
        <v>10454.23</v>
      </c>
      <c r="AU31" s="57">
        <v>5394.51</v>
      </c>
      <c r="AV31" s="61">
        <v>4689.32</v>
      </c>
    </row>
    <row r="32" spans="1:48" x14ac:dyDescent="0.25">
      <c r="A32" s="19">
        <v>108</v>
      </c>
      <c r="B32" s="27" t="s">
        <v>71</v>
      </c>
      <c r="C32" s="25" t="s">
        <v>7</v>
      </c>
      <c r="D32" s="68">
        <v>3859</v>
      </c>
      <c r="E32" s="159">
        <v>2840</v>
      </c>
      <c r="F32" s="59">
        <v>177</v>
      </c>
      <c r="G32" s="57">
        <v>346</v>
      </c>
      <c r="H32" s="59">
        <v>249</v>
      </c>
      <c r="I32" s="57">
        <v>766</v>
      </c>
      <c r="J32" s="59">
        <v>630</v>
      </c>
      <c r="K32" s="57">
        <v>349</v>
      </c>
      <c r="L32" s="61">
        <v>323</v>
      </c>
      <c r="M32" s="151">
        <v>4255</v>
      </c>
      <c r="N32" s="159">
        <v>3532</v>
      </c>
      <c r="O32" s="59">
        <v>214</v>
      </c>
      <c r="P32" s="57">
        <v>437</v>
      </c>
      <c r="Q32" s="59">
        <v>317</v>
      </c>
      <c r="R32" s="57">
        <v>936</v>
      </c>
      <c r="S32" s="59">
        <v>797</v>
      </c>
      <c r="T32" s="57">
        <v>439</v>
      </c>
      <c r="U32" s="61">
        <v>392</v>
      </c>
      <c r="V32" s="151">
        <v>3826</v>
      </c>
      <c r="W32" s="159">
        <v>2826</v>
      </c>
      <c r="X32" s="59">
        <v>176</v>
      </c>
      <c r="Y32" s="57">
        <v>346</v>
      </c>
      <c r="Z32" s="59">
        <v>248</v>
      </c>
      <c r="AA32" s="57">
        <v>762</v>
      </c>
      <c r="AB32" s="59">
        <v>630</v>
      </c>
      <c r="AC32" s="57">
        <v>347</v>
      </c>
      <c r="AD32" s="61">
        <v>317</v>
      </c>
      <c r="AE32" s="151">
        <v>4537</v>
      </c>
      <c r="AF32" s="159">
        <v>6002.24</v>
      </c>
      <c r="AG32" s="59">
        <v>412.12</v>
      </c>
      <c r="AH32" s="57">
        <v>844.69</v>
      </c>
      <c r="AI32" s="59">
        <v>520.44000000000005</v>
      </c>
      <c r="AJ32" s="57">
        <v>1657.28</v>
      </c>
      <c r="AK32" s="59">
        <v>1319.03</v>
      </c>
      <c r="AL32" s="57">
        <v>675.43</v>
      </c>
      <c r="AM32" s="61">
        <v>573.25</v>
      </c>
      <c r="AN32" s="153">
        <v>4542</v>
      </c>
      <c r="AO32" s="159">
        <v>6005.24</v>
      </c>
      <c r="AP32" s="59">
        <v>412.12</v>
      </c>
      <c r="AQ32" s="57">
        <v>844.69</v>
      </c>
      <c r="AR32" s="59">
        <v>520.44000000000005</v>
      </c>
      <c r="AS32" s="57">
        <v>1657.28</v>
      </c>
      <c r="AT32" s="59">
        <v>1322.03</v>
      </c>
      <c r="AU32" s="57">
        <v>675.43</v>
      </c>
      <c r="AV32" s="61">
        <v>573.25</v>
      </c>
    </row>
    <row r="33" spans="1:48" x14ac:dyDescent="0.25">
      <c r="A33" s="19">
        <v>109</v>
      </c>
      <c r="B33" s="27" t="s">
        <v>129</v>
      </c>
      <c r="C33" s="25" t="s">
        <v>130</v>
      </c>
      <c r="D33" s="68">
        <v>1094</v>
      </c>
      <c r="E33" s="159">
        <v>962</v>
      </c>
      <c r="F33" s="59">
        <v>63</v>
      </c>
      <c r="G33" s="57">
        <v>137</v>
      </c>
      <c r="H33" s="59">
        <v>92</v>
      </c>
      <c r="I33" s="57">
        <v>258</v>
      </c>
      <c r="J33" s="59">
        <v>191</v>
      </c>
      <c r="K33" s="57">
        <v>121</v>
      </c>
      <c r="L33" s="61">
        <v>100</v>
      </c>
      <c r="M33" s="151">
        <v>1259</v>
      </c>
      <c r="N33" s="159">
        <v>1339</v>
      </c>
      <c r="O33" s="59">
        <v>87</v>
      </c>
      <c r="P33" s="57">
        <v>189</v>
      </c>
      <c r="Q33" s="59">
        <v>150</v>
      </c>
      <c r="R33" s="57">
        <v>349</v>
      </c>
      <c r="S33" s="59">
        <v>270</v>
      </c>
      <c r="T33" s="57">
        <v>165</v>
      </c>
      <c r="U33" s="61">
        <v>129</v>
      </c>
      <c r="V33" s="151">
        <v>5260</v>
      </c>
      <c r="W33" s="159">
        <v>3553</v>
      </c>
      <c r="X33" s="59">
        <v>276</v>
      </c>
      <c r="Y33" s="57">
        <v>531</v>
      </c>
      <c r="Z33" s="59">
        <v>368</v>
      </c>
      <c r="AA33" s="57">
        <v>944</v>
      </c>
      <c r="AB33" s="59">
        <v>723</v>
      </c>
      <c r="AC33" s="57">
        <v>369</v>
      </c>
      <c r="AD33" s="61">
        <v>342</v>
      </c>
      <c r="AE33" s="151">
        <v>5020</v>
      </c>
      <c r="AF33" s="159">
        <v>4041</v>
      </c>
      <c r="AG33" s="59">
        <v>312</v>
      </c>
      <c r="AH33" s="57">
        <v>586</v>
      </c>
      <c r="AI33" s="59">
        <v>429</v>
      </c>
      <c r="AJ33" s="57">
        <v>1066</v>
      </c>
      <c r="AK33" s="59">
        <v>835</v>
      </c>
      <c r="AL33" s="57">
        <v>424</v>
      </c>
      <c r="AM33" s="61">
        <v>389</v>
      </c>
      <c r="AN33" s="153">
        <v>5677</v>
      </c>
      <c r="AO33" s="159">
        <v>4057</v>
      </c>
      <c r="AP33" s="59">
        <v>313</v>
      </c>
      <c r="AQ33" s="57">
        <v>589</v>
      </c>
      <c r="AR33" s="59">
        <v>430</v>
      </c>
      <c r="AS33" s="57">
        <v>1071</v>
      </c>
      <c r="AT33" s="59">
        <v>838</v>
      </c>
      <c r="AU33" s="57">
        <v>426</v>
      </c>
      <c r="AV33" s="61">
        <v>390</v>
      </c>
    </row>
    <row r="34" spans="1:48" x14ac:dyDescent="0.25">
      <c r="A34" s="177">
        <v>110</v>
      </c>
      <c r="B34" s="169" t="s">
        <v>141</v>
      </c>
      <c r="C34" s="178" t="s">
        <v>17</v>
      </c>
      <c r="D34" s="171">
        <v>9180</v>
      </c>
      <c r="E34" s="172">
        <v>9177.4500000000007</v>
      </c>
      <c r="F34" s="173">
        <v>553.88</v>
      </c>
      <c r="G34" s="172">
        <v>1206.58</v>
      </c>
      <c r="H34" s="173">
        <v>801.4</v>
      </c>
      <c r="I34" s="172">
        <v>2184.62</v>
      </c>
      <c r="J34" s="173">
        <v>1971.85</v>
      </c>
      <c r="K34" s="172">
        <v>1256.8</v>
      </c>
      <c r="L34" s="174">
        <v>1202.32</v>
      </c>
      <c r="M34" s="175">
        <v>12842</v>
      </c>
      <c r="N34" s="172">
        <v>11163</v>
      </c>
      <c r="O34" s="173">
        <v>706</v>
      </c>
      <c r="P34" s="172">
        <v>1477</v>
      </c>
      <c r="Q34" s="173">
        <v>1016</v>
      </c>
      <c r="R34" s="172">
        <v>2684</v>
      </c>
      <c r="S34" s="173">
        <v>2422</v>
      </c>
      <c r="T34" s="172">
        <v>1505</v>
      </c>
      <c r="U34" s="174">
        <v>1353</v>
      </c>
      <c r="V34" s="175">
        <v>8309</v>
      </c>
      <c r="W34" s="172">
        <v>9430.2199999999993</v>
      </c>
      <c r="X34" s="173">
        <v>579.88</v>
      </c>
      <c r="Y34" s="172">
        <v>1245.58</v>
      </c>
      <c r="Z34" s="173">
        <v>829.37</v>
      </c>
      <c r="AA34" s="172">
        <v>2258.58</v>
      </c>
      <c r="AB34" s="173">
        <v>2022.75</v>
      </c>
      <c r="AC34" s="172">
        <v>1267.75</v>
      </c>
      <c r="AD34" s="174">
        <v>1226.31</v>
      </c>
      <c r="AE34" s="175">
        <v>15684</v>
      </c>
      <c r="AF34" s="172">
        <v>14909</v>
      </c>
      <c r="AG34" s="173">
        <v>1010</v>
      </c>
      <c r="AH34" s="172">
        <v>2019</v>
      </c>
      <c r="AI34" s="173">
        <v>1471</v>
      </c>
      <c r="AJ34" s="172">
        <v>3670</v>
      </c>
      <c r="AK34" s="173">
        <v>3200</v>
      </c>
      <c r="AL34" s="172">
        <v>1901</v>
      </c>
      <c r="AM34" s="174">
        <v>1638</v>
      </c>
      <c r="AN34" s="176">
        <v>15684</v>
      </c>
      <c r="AO34" s="172">
        <v>14909</v>
      </c>
      <c r="AP34" s="173">
        <v>1010</v>
      </c>
      <c r="AQ34" s="172">
        <v>2019</v>
      </c>
      <c r="AR34" s="173">
        <v>1471</v>
      </c>
      <c r="AS34" s="172">
        <v>3670</v>
      </c>
      <c r="AT34" s="173">
        <v>3200</v>
      </c>
      <c r="AU34" s="172">
        <v>1901</v>
      </c>
      <c r="AV34" s="174">
        <v>1638</v>
      </c>
    </row>
    <row r="35" spans="1:48" x14ac:dyDescent="0.25">
      <c r="A35" s="19">
        <v>111</v>
      </c>
      <c r="B35" s="27" t="s">
        <v>73</v>
      </c>
      <c r="C35" s="25" t="s">
        <v>10</v>
      </c>
      <c r="D35" s="68">
        <v>2270</v>
      </c>
      <c r="E35" s="159">
        <v>2358</v>
      </c>
      <c r="F35" s="59">
        <v>191</v>
      </c>
      <c r="G35" s="57">
        <v>388</v>
      </c>
      <c r="H35" s="59">
        <v>252</v>
      </c>
      <c r="I35" s="57">
        <v>658</v>
      </c>
      <c r="J35" s="59">
        <v>422</v>
      </c>
      <c r="K35" s="57">
        <v>247</v>
      </c>
      <c r="L35" s="61">
        <v>200</v>
      </c>
      <c r="M35" s="151">
        <v>7381</v>
      </c>
      <c r="N35" s="159">
        <v>6917</v>
      </c>
      <c r="O35" s="59">
        <v>574</v>
      </c>
      <c r="P35" s="57">
        <v>1047</v>
      </c>
      <c r="Q35" s="59">
        <v>709</v>
      </c>
      <c r="R35" s="57">
        <v>1854</v>
      </c>
      <c r="S35" s="59">
        <v>1371</v>
      </c>
      <c r="T35" s="57">
        <v>726</v>
      </c>
      <c r="U35" s="61">
        <v>636</v>
      </c>
      <c r="V35" s="151">
        <v>14491</v>
      </c>
      <c r="W35" s="159">
        <v>13479</v>
      </c>
      <c r="X35" s="59">
        <v>1024</v>
      </c>
      <c r="Y35" s="57">
        <v>1988</v>
      </c>
      <c r="Z35" s="59">
        <v>1443</v>
      </c>
      <c r="AA35" s="57">
        <v>3612</v>
      </c>
      <c r="AB35" s="59">
        <v>2800</v>
      </c>
      <c r="AC35" s="57">
        <v>1394</v>
      </c>
      <c r="AD35" s="61">
        <v>1218</v>
      </c>
      <c r="AE35" s="151">
        <v>14278</v>
      </c>
      <c r="AF35" s="159">
        <v>13892</v>
      </c>
      <c r="AG35" s="59">
        <v>1041</v>
      </c>
      <c r="AH35" s="57">
        <v>2043</v>
      </c>
      <c r="AI35" s="59">
        <v>1487</v>
      </c>
      <c r="AJ35" s="57">
        <v>3703</v>
      </c>
      <c r="AK35" s="59">
        <v>2907</v>
      </c>
      <c r="AL35" s="57">
        <v>1456</v>
      </c>
      <c r="AM35" s="61">
        <v>1255</v>
      </c>
      <c r="AN35" s="153">
        <v>15008</v>
      </c>
      <c r="AO35" s="159">
        <v>14113</v>
      </c>
      <c r="AP35" s="59">
        <v>1056</v>
      </c>
      <c r="AQ35" s="57">
        <v>2079</v>
      </c>
      <c r="AR35" s="59">
        <v>1511</v>
      </c>
      <c r="AS35" s="57">
        <v>3762</v>
      </c>
      <c r="AT35" s="59">
        <v>2959</v>
      </c>
      <c r="AU35" s="57">
        <v>1471</v>
      </c>
      <c r="AV35" s="61">
        <v>1275</v>
      </c>
    </row>
    <row r="36" spans="1:48" x14ac:dyDescent="0.25">
      <c r="A36" s="19">
        <v>113</v>
      </c>
      <c r="B36" s="27" t="s">
        <v>74</v>
      </c>
      <c r="C36" s="25" t="s">
        <v>12</v>
      </c>
      <c r="D36" s="68">
        <v>6575</v>
      </c>
      <c r="E36" s="159">
        <v>5469</v>
      </c>
      <c r="F36" s="59">
        <v>313</v>
      </c>
      <c r="G36" s="57">
        <v>677</v>
      </c>
      <c r="H36" s="59">
        <v>557</v>
      </c>
      <c r="I36" s="57">
        <v>1246</v>
      </c>
      <c r="J36" s="59">
        <v>1225</v>
      </c>
      <c r="K36" s="57">
        <v>718</v>
      </c>
      <c r="L36" s="61">
        <v>733</v>
      </c>
      <c r="M36" s="151">
        <v>7443</v>
      </c>
      <c r="N36" s="159">
        <v>6184</v>
      </c>
      <c r="O36" s="59">
        <v>366</v>
      </c>
      <c r="P36" s="57">
        <v>784</v>
      </c>
      <c r="Q36" s="59">
        <v>637</v>
      </c>
      <c r="R36" s="57">
        <v>1434</v>
      </c>
      <c r="S36" s="59">
        <v>1374</v>
      </c>
      <c r="T36" s="57">
        <v>794</v>
      </c>
      <c r="U36" s="61">
        <v>795</v>
      </c>
      <c r="V36" s="151">
        <v>17124</v>
      </c>
      <c r="W36" s="159">
        <v>15652.350000000002</v>
      </c>
      <c r="X36" s="59">
        <v>994.68</v>
      </c>
      <c r="Y36" s="57">
        <v>2081.1</v>
      </c>
      <c r="Z36" s="59">
        <v>1611.63</v>
      </c>
      <c r="AA36" s="57">
        <v>3760.35</v>
      </c>
      <c r="AB36" s="59">
        <v>3398.8</v>
      </c>
      <c r="AC36" s="57">
        <v>1949.83</v>
      </c>
      <c r="AD36" s="61">
        <v>1855.96</v>
      </c>
      <c r="AE36" s="151">
        <v>12396</v>
      </c>
      <c r="AF36" s="159">
        <v>17318.559999999998</v>
      </c>
      <c r="AG36" s="59">
        <v>1101.8399999999999</v>
      </c>
      <c r="AH36" s="57">
        <v>2308.7800000000002</v>
      </c>
      <c r="AI36" s="59">
        <v>1759.78</v>
      </c>
      <c r="AJ36" s="57">
        <v>4195.45</v>
      </c>
      <c r="AK36" s="59">
        <v>3738.23</v>
      </c>
      <c r="AL36" s="57">
        <v>2181.75</v>
      </c>
      <c r="AM36" s="61">
        <v>2032.73</v>
      </c>
      <c r="AN36" s="153">
        <v>17524</v>
      </c>
      <c r="AO36" s="159">
        <v>17365.559999999998</v>
      </c>
      <c r="AP36" s="59">
        <v>1104.8399999999999</v>
      </c>
      <c r="AQ36" s="57">
        <v>2309.7800000000002</v>
      </c>
      <c r="AR36" s="59">
        <v>1764.78</v>
      </c>
      <c r="AS36" s="57">
        <v>4207.45</v>
      </c>
      <c r="AT36" s="59">
        <v>3751.23</v>
      </c>
      <c r="AU36" s="57">
        <v>2190.75</v>
      </c>
      <c r="AV36" s="61">
        <v>2036.73</v>
      </c>
    </row>
    <row r="37" spans="1:48" x14ac:dyDescent="0.25">
      <c r="A37" s="19">
        <v>114</v>
      </c>
      <c r="B37" s="27" t="s">
        <v>75</v>
      </c>
      <c r="C37" s="25" t="s">
        <v>14</v>
      </c>
      <c r="D37" s="68">
        <v>17942</v>
      </c>
      <c r="E37" s="159">
        <v>16579.14</v>
      </c>
      <c r="F37" s="59">
        <v>1211.42</v>
      </c>
      <c r="G37" s="57">
        <v>2313.0300000000002</v>
      </c>
      <c r="H37" s="59">
        <v>1774.27</v>
      </c>
      <c r="I37" s="57">
        <v>4185.2700000000004</v>
      </c>
      <c r="J37" s="59">
        <v>3185.33</v>
      </c>
      <c r="K37" s="57">
        <v>1980.28</v>
      </c>
      <c r="L37" s="61">
        <v>1929.54</v>
      </c>
      <c r="M37" s="151">
        <v>21291</v>
      </c>
      <c r="N37" s="159">
        <v>18922</v>
      </c>
      <c r="O37" s="59">
        <v>1390</v>
      </c>
      <c r="P37" s="57">
        <v>2625</v>
      </c>
      <c r="Q37" s="59">
        <v>2024</v>
      </c>
      <c r="R37" s="57">
        <v>4796</v>
      </c>
      <c r="S37" s="59">
        <v>3625</v>
      </c>
      <c r="T37" s="57">
        <v>2294</v>
      </c>
      <c r="U37" s="61">
        <v>2168</v>
      </c>
      <c r="V37" s="151">
        <v>21066</v>
      </c>
      <c r="W37" s="159">
        <v>18639.43</v>
      </c>
      <c r="X37" s="59">
        <v>1371.96</v>
      </c>
      <c r="Y37" s="57">
        <v>2618.9299999999998</v>
      </c>
      <c r="Z37" s="59">
        <v>2017.98</v>
      </c>
      <c r="AA37" s="57">
        <v>4706.8100000000004</v>
      </c>
      <c r="AB37" s="59">
        <v>3557.87</v>
      </c>
      <c r="AC37" s="57">
        <v>2232.9499999999998</v>
      </c>
      <c r="AD37" s="61">
        <v>2132.9299999999998</v>
      </c>
      <c r="AE37" s="151">
        <v>27297</v>
      </c>
      <c r="AF37" s="159">
        <v>26151</v>
      </c>
      <c r="AG37" s="59">
        <v>1852</v>
      </c>
      <c r="AH37" s="57">
        <v>3634</v>
      </c>
      <c r="AI37" s="59">
        <v>2856</v>
      </c>
      <c r="AJ37" s="57">
        <v>6710</v>
      </c>
      <c r="AK37" s="59">
        <v>5103</v>
      </c>
      <c r="AL37" s="57">
        <v>3180</v>
      </c>
      <c r="AM37" s="61">
        <v>2816</v>
      </c>
      <c r="AN37" s="153">
        <v>27297</v>
      </c>
      <c r="AO37" s="159">
        <v>26151</v>
      </c>
      <c r="AP37" s="59">
        <v>1852</v>
      </c>
      <c r="AQ37" s="57">
        <v>3634</v>
      </c>
      <c r="AR37" s="59">
        <v>2856</v>
      </c>
      <c r="AS37" s="57">
        <v>6710</v>
      </c>
      <c r="AT37" s="59">
        <v>5103</v>
      </c>
      <c r="AU37" s="57">
        <v>3180</v>
      </c>
      <c r="AV37" s="61">
        <v>2816</v>
      </c>
    </row>
    <row r="38" spans="1:48" x14ac:dyDescent="0.25">
      <c r="A38" s="19">
        <v>115</v>
      </c>
      <c r="B38" s="27" t="s">
        <v>76</v>
      </c>
      <c r="C38" s="25" t="s">
        <v>109</v>
      </c>
      <c r="D38" s="68">
        <v>13760</v>
      </c>
      <c r="E38" s="159">
        <v>25456.57</v>
      </c>
      <c r="F38" s="59">
        <v>1837.46</v>
      </c>
      <c r="G38" s="57">
        <v>3544</v>
      </c>
      <c r="H38" s="59">
        <v>2447.3200000000002</v>
      </c>
      <c r="I38" s="57">
        <v>6709.88</v>
      </c>
      <c r="J38" s="59">
        <v>4883.05</v>
      </c>
      <c r="K38" s="57">
        <v>2881.65</v>
      </c>
      <c r="L38" s="61">
        <v>3153.21</v>
      </c>
      <c r="M38" s="151">
        <v>29479</v>
      </c>
      <c r="N38" s="159">
        <v>33074.980000000003</v>
      </c>
      <c r="O38" s="59">
        <v>2388.23</v>
      </c>
      <c r="P38" s="57">
        <v>4595</v>
      </c>
      <c r="Q38" s="59">
        <v>3137.97</v>
      </c>
      <c r="R38" s="57">
        <v>8785.6299999999992</v>
      </c>
      <c r="S38" s="59">
        <v>6422.88</v>
      </c>
      <c r="T38" s="57">
        <v>3667.38</v>
      </c>
      <c r="U38" s="61">
        <v>4077.89</v>
      </c>
      <c r="V38" s="151">
        <v>36407</v>
      </c>
      <c r="W38" s="159">
        <v>46242.180000000008</v>
      </c>
      <c r="X38" s="59">
        <v>3380.99</v>
      </c>
      <c r="Y38" s="57">
        <v>6564.28</v>
      </c>
      <c r="Z38" s="59">
        <v>4553.7299999999996</v>
      </c>
      <c r="AA38" s="57">
        <v>12335.08</v>
      </c>
      <c r="AB38" s="59">
        <v>8970.8700000000008</v>
      </c>
      <c r="AC38" s="57">
        <v>4997.21</v>
      </c>
      <c r="AD38" s="61">
        <v>5440.02</v>
      </c>
      <c r="AE38" s="151">
        <v>55231</v>
      </c>
      <c r="AF38" s="159">
        <v>52882.450000000004</v>
      </c>
      <c r="AG38" s="59">
        <v>3933</v>
      </c>
      <c r="AH38" s="57">
        <v>7587.82</v>
      </c>
      <c r="AI38" s="59">
        <v>5295.51</v>
      </c>
      <c r="AJ38" s="57">
        <v>14209.03</v>
      </c>
      <c r="AK38" s="59">
        <v>10244.27</v>
      </c>
      <c r="AL38" s="57">
        <v>5644</v>
      </c>
      <c r="AM38" s="61">
        <v>5968.82</v>
      </c>
      <c r="AN38" s="153">
        <v>55295</v>
      </c>
      <c r="AO38" s="159">
        <v>52919.450000000004</v>
      </c>
      <c r="AP38" s="59">
        <v>3934</v>
      </c>
      <c r="AQ38" s="57">
        <v>7592.82</v>
      </c>
      <c r="AR38" s="59">
        <v>5297.51</v>
      </c>
      <c r="AS38" s="57">
        <v>14218.03</v>
      </c>
      <c r="AT38" s="59">
        <v>10252.27</v>
      </c>
      <c r="AU38" s="57">
        <v>5652</v>
      </c>
      <c r="AV38" s="61">
        <v>5972.82</v>
      </c>
    </row>
    <row r="39" spans="1:48" x14ac:dyDescent="0.25">
      <c r="A39" s="177">
        <v>116</v>
      </c>
      <c r="B39" s="169" t="s">
        <v>142</v>
      </c>
      <c r="C39" s="178" t="s">
        <v>16</v>
      </c>
      <c r="D39" s="171">
        <v>992</v>
      </c>
      <c r="E39" s="172">
        <v>811</v>
      </c>
      <c r="F39" s="173">
        <v>31</v>
      </c>
      <c r="G39" s="172">
        <v>83</v>
      </c>
      <c r="H39" s="173">
        <v>71</v>
      </c>
      <c r="I39" s="172">
        <v>174</v>
      </c>
      <c r="J39" s="173">
        <v>210</v>
      </c>
      <c r="K39" s="172">
        <v>94</v>
      </c>
      <c r="L39" s="174">
        <v>148</v>
      </c>
      <c r="M39" s="175">
        <v>1335</v>
      </c>
      <c r="N39" s="172">
        <v>1097</v>
      </c>
      <c r="O39" s="173">
        <v>41</v>
      </c>
      <c r="P39" s="172">
        <v>112</v>
      </c>
      <c r="Q39" s="173">
        <v>104</v>
      </c>
      <c r="R39" s="172">
        <v>259</v>
      </c>
      <c r="S39" s="173">
        <v>281</v>
      </c>
      <c r="T39" s="172">
        <v>124</v>
      </c>
      <c r="U39" s="174">
        <v>176</v>
      </c>
      <c r="V39" s="175">
        <v>3473</v>
      </c>
      <c r="W39" s="172">
        <v>2871</v>
      </c>
      <c r="X39" s="173">
        <v>134</v>
      </c>
      <c r="Y39" s="172">
        <v>307</v>
      </c>
      <c r="Z39" s="173">
        <v>317</v>
      </c>
      <c r="AA39" s="172">
        <v>649</v>
      </c>
      <c r="AB39" s="173">
        <v>704</v>
      </c>
      <c r="AC39" s="172">
        <v>347</v>
      </c>
      <c r="AD39" s="174">
        <v>413</v>
      </c>
      <c r="AE39" s="175">
        <v>3670</v>
      </c>
      <c r="AF39" s="172">
        <v>3398</v>
      </c>
      <c r="AG39" s="173">
        <v>173</v>
      </c>
      <c r="AH39" s="172">
        <v>373</v>
      </c>
      <c r="AI39" s="173">
        <v>370</v>
      </c>
      <c r="AJ39" s="172">
        <v>776</v>
      </c>
      <c r="AK39" s="173">
        <v>814</v>
      </c>
      <c r="AL39" s="172">
        <v>406</v>
      </c>
      <c r="AM39" s="174">
        <v>486</v>
      </c>
      <c r="AN39" s="176">
        <v>3834</v>
      </c>
      <c r="AO39" s="172">
        <v>3467</v>
      </c>
      <c r="AP39" s="173">
        <v>176</v>
      </c>
      <c r="AQ39" s="172">
        <v>375</v>
      </c>
      <c r="AR39" s="173">
        <v>381</v>
      </c>
      <c r="AS39" s="172">
        <v>797</v>
      </c>
      <c r="AT39" s="173">
        <v>832</v>
      </c>
      <c r="AU39" s="172">
        <v>411</v>
      </c>
      <c r="AV39" s="174">
        <v>495</v>
      </c>
    </row>
    <row r="40" spans="1:48" x14ac:dyDescent="0.25">
      <c r="A40" s="19">
        <v>117</v>
      </c>
      <c r="B40" s="27" t="s">
        <v>78</v>
      </c>
      <c r="C40" s="25" t="s">
        <v>3</v>
      </c>
      <c r="D40" s="68">
        <v>6286</v>
      </c>
      <c r="E40" s="159">
        <v>5373</v>
      </c>
      <c r="F40" s="59">
        <v>363</v>
      </c>
      <c r="G40" s="57">
        <v>706</v>
      </c>
      <c r="H40" s="59">
        <v>674</v>
      </c>
      <c r="I40" s="57">
        <v>1212</v>
      </c>
      <c r="J40" s="59">
        <v>1098</v>
      </c>
      <c r="K40" s="57">
        <v>700</v>
      </c>
      <c r="L40" s="61">
        <v>620</v>
      </c>
      <c r="M40" s="151">
        <v>7280</v>
      </c>
      <c r="N40" s="159">
        <v>6682</v>
      </c>
      <c r="O40" s="59">
        <v>442</v>
      </c>
      <c r="P40" s="57">
        <v>887</v>
      </c>
      <c r="Q40" s="59">
        <v>833</v>
      </c>
      <c r="R40" s="57">
        <v>1520</v>
      </c>
      <c r="S40" s="59">
        <v>1372</v>
      </c>
      <c r="T40" s="57">
        <v>857</v>
      </c>
      <c r="U40" s="61">
        <v>771</v>
      </c>
      <c r="V40" s="151">
        <v>5897</v>
      </c>
      <c r="W40" s="159">
        <v>5468</v>
      </c>
      <c r="X40" s="59">
        <v>384</v>
      </c>
      <c r="Y40" s="57">
        <v>716</v>
      </c>
      <c r="Z40" s="59">
        <v>681</v>
      </c>
      <c r="AA40" s="57">
        <v>1244</v>
      </c>
      <c r="AB40" s="59">
        <v>1115</v>
      </c>
      <c r="AC40" s="57">
        <v>701</v>
      </c>
      <c r="AD40" s="61">
        <v>627</v>
      </c>
      <c r="AE40" s="151">
        <v>11443</v>
      </c>
      <c r="AF40" s="159">
        <v>10836</v>
      </c>
      <c r="AG40" s="59">
        <v>712</v>
      </c>
      <c r="AH40" s="57">
        <v>1403</v>
      </c>
      <c r="AI40" s="59">
        <v>1327</v>
      </c>
      <c r="AJ40" s="57">
        <v>2522</v>
      </c>
      <c r="AK40" s="59">
        <v>2287</v>
      </c>
      <c r="AL40" s="57">
        <v>1365</v>
      </c>
      <c r="AM40" s="61">
        <v>1220</v>
      </c>
      <c r="AN40" s="153">
        <v>11454</v>
      </c>
      <c r="AO40" s="159">
        <v>10836</v>
      </c>
      <c r="AP40" s="59">
        <v>712</v>
      </c>
      <c r="AQ40" s="57">
        <v>1403</v>
      </c>
      <c r="AR40" s="59">
        <v>1327</v>
      </c>
      <c r="AS40" s="57">
        <v>2522</v>
      </c>
      <c r="AT40" s="59">
        <v>2287</v>
      </c>
      <c r="AU40" s="57">
        <v>1365</v>
      </c>
      <c r="AV40" s="61">
        <v>1220</v>
      </c>
    </row>
    <row r="41" spans="1:48" x14ac:dyDescent="0.25">
      <c r="A41" s="19">
        <v>118</v>
      </c>
      <c r="B41" s="27" t="s">
        <v>79</v>
      </c>
      <c r="C41" s="25" t="s">
        <v>107</v>
      </c>
      <c r="D41" s="68">
        <v>68013</v>
      </c>
      <c r="E41" s="159">
        <v>70789.36</v>
      </c>
      <c r="F41" s="59">
        <v>6369.09</v>
      </c>
      <c r="G41" s="57">
        <v>10800.02</v>
      </c>
      <c r="H41" s="59">
        <v>8949.81</v>
      </c>
      <c r="I41" s="57">
        <v>20612.97</v>
      </c>
      <c r="J41" s="59">
        <v>11351.43</v>
      </c>
      <c r="K41" s="57">
        <v>5744.48</v>
      </c>
      <c r="L41" s="61">
        <v>6961.56</v>
      </c>
      <c r="M41" s="151">
        <v>96728</v>
      </c>
      <c r="N41" s="159">
        <v>94140.02</v>
      </c>
      <c r="O41" s="59">
        <v>8512.91</v>
      </c>
      <c r="P41" s="57">
        <v>14192.3</v>
      </c>
      <c r="Q41" s="59">
        <v>11425.57</v>
      </c>
      <c r="R41" s="57">
        <v>27324.69</v>
      </c>
      <c r="S41" s="59">
        <v>15314.88</v>
      </c>
      <c r="T41" s="57">
        <v>8058.95</v>
      </c>
      <c r="U41" s="61">
        <v>9310.7199999999993</v>
      </c>
      <c r="V41" s="151">
        <v>108183</v>
      </c>
      <c r="W41" s="159">
        <v>106690.48</v>
      </c>
      <c r="X41" s="59">
        <v>9707.34</v>
      </c>
      <c r="Y41" s="57">
        <v>16242.39</v>
      </c>
      <c r="Z41" s="59">
        <v>12832.21</v>
      </c>
      <c r="AA41" s="57">
        <v>31180.12</v>
      </c>
      <c r="AB41" s="59">
        <v>17653.84</v>
      </c>
      <c r="AC41" s="57">
        <v>8989.24</v>
      </c>
      <c r="AD41" s="61">
        <v>10085.34</v>
      </c>
      <c r="AE41" s="151">
        <v>115441</v>
      </c>
      <c r="AF41" s="159">
        <v>118268.40999999999</v>
      </c>
      <c r="AG41" s="59">
        <v>10912</v>
      </c>
      <c r="AH41" s="57">
        <v>18301.91</v>
      </c>
      <c r="AI41" s="59">
        <v>14100.89</v>
      </c>
      <c r="AJ41" s="57">
        <v>34858.800000000003</v>
      </c>
      <c r="AK41" s="59">
        <v>19585.900000000001</v>
      </c>
      <c r="AL41" s="57">
        <v>9744.93</v>
      </c>
      <c r="AM41" s="61">
        <v>10763.98</v>
      </c>
      <c r="AN41" s="153">
        <v>116024</v>
      </c>
      <c r="AO41" s="159">
        <v>118356.87999999999</v>
      </c>
      <c r="AP41" s="59">
        <v>10920</v>
      </c>
      <c r="AQ41" s="57">
        <v>18317.97</v>
      </c>
      <c r="AR41" s="59">
        <v>14113</v>
      </c>
      <c r="AS41" s="57">
        <v>34894.99</v>
      </c>
      <c r="AT41" s="59">
        <v>19593.95</v>
      </c>
      <c r="AU41" s="57">
        <v>9749.9699999999993</v>
      </c>
      <c r="AV41" s="61">
        <v>10767</v>
      </c>
    </row>
    <row r="42" spans="1:48" x14ac:dyDescent="0.25">
      <c r="A42" s="19">
        <v>119</v>
      </c>
      <c r="B42" s="27" t="s">
        <v>80</v>
      </c>
      <c r="C42" s="25" t="s">
        <v>2</v>
      </c>
      <c r="D42" s="68">
        <v>4791</v>
      </c>
      <c r="E42" s="159">
        <v>5859</v>
      </c>
      <c r="F42" s="59">
        <v>475</v>
      </c>
      <c r="G42" s="57">
        <v>805</v>
      </c>
      <c r="H42" s="59">
        <v>648</v>
      </c>
      <c r="I42" s="57">
        <v>1469</v>
      </c>
      <c r="J42" s="59">
        <v>1072</v>
      </c>
      <c r="K42" s="57">
        <v>652</v>
      </c>
      <c r="L42" s="61">
        <v>738</v>
      </c>
      <c r="M42" s="151">
        <v>7367</v>
      </c>
      <c r="N42" s="159">
        <v>6991</v>
      </c>
      <c r="O42" s="59">
        <v>579</v>
      </c>
      <c r="P42" s="57">
        <v>991</v>
      </c>
      <c r="Q42" s="59">
        <v>778</v>
      </c>
      <c r="R42" s="57">
        <v>1797</v>
      </c>
      <c r="S42" s="59">
        <v>1282</v>
      </c>
      <c r="T42" s="57">
        <v>749</v>
      </c>
      <c r="U42" s="61">
        <v>815</v>
      </c>
      <c r="V42" s="151">
        <v>6763</v>
      </c>
      <c r="W42" s="159">
        <v>6401</v>
      </c>
      <c r="X42" s="59">
        <v>530</v>
      </c>
      <c r="Y42" s="57">
        <v>896</v>
      </c>
      <c r="Z42" s="59">
        <v>709</v>
      </c>
      <c r="AA42" s="57">
        <v>1624</v>
      </c>
      <c r="AB42" s="59">
        <v>1169</v>
      </c>
      <c r="AC42" s="57">
        <v>691</v>
      </c>
      <c r="AD42" s="61">
        <v>782</v>
      </c>
      <c r="AE42" s="151">
        <v>12490</v>
      </c>
      <c r="AF42" s="159">
        <v>14037</v>
      </c>
      <c r="AG42" s="59">
        <v>1128</v>
      </c>
      <c r="AH42" s="57">
        <v>2099</v>
      </c>
      <c r="AI42" s="59">
        <v>1581</v>
      </c>
      <c r="AJ42" s="57">
        <v>3700</v>
      </c>
      <c r="AK42" s="59">
        <v>2641</v>
      </c>
      <c r="AL42" s="57">
        <v>1392</v>
      </c>
      <c r="AM42" s="61">
        <v>1496</v>
      </c>
      <c r="AN42" s="153">
        <v>12511</v>
      </c>
      <c r="AO42" s="159">
        <v>14037</v>
      </c>
      <c r="AP42" s="59">
        <v>1128</v>
      </c>
      <c r="AQ42" s="57">
        <v>2099</v>
      </c>
      <c r="AR42" s="59">
        <v>1581</v>
      </c>
      <c r="AS42" s="57">
        <v>3700</v>
      </c>
      <c r="AT42" s="59">
        <v>2641</v>
      </c>
      <c r="AU42" s="57">
        <v>1392</v>
      </c>
      <c r="AV42" s="61">
        <v>1496</v>
      </c>
    </row>
    <row r="43" spans="1:48" x14ac:dyDescent="0.25">
      <c r="A43" s="19">
        <v>121</v>
      </c>
      <c r="B43" s="27" t="s">
        <v>81</v>
      </c>
      <c r="C43" s="25" t="s">
        <v>13</v>
      </c>
      <c r="D43" s="68">
        <v>12202</v>
      </c>
      <c r="E43" s="159">
        <v>10041</v>
      </c>
      <c r="F43" s="59">
        <v>606</v>
      </c>
      <c r="G43" s="57">
        <v>1398</v>
      </c>
      <c r="H43" s="59">
        <v>1003</v>
      </c>
      <c r="I43" s="57">
        <v>2542</v>
      </c>
      <c r="J43" s="59">
        <v>2101</v>
      </c>
      <c r="K43" s="57">
        <v>1223</v>
      </c>
      <c r="L43" s="61">
        <v>1168</v>
      </c>
      <c r="M43" s="151">
        <v>13984</v>
      </c>
      <c r="N43" s="159">
        <v>11926</v>
      </c>
      <c r="O43" s="59">
        <v>735</v>
      </c>
      <c r="P43" s="57">
        <v>1683</v>
      </c>
      <c r="Q43" s="59">
        <v>1198</v>
      </c>
      <c r="R43" s="57">
        <v>3015</v>
      </c>
      <c r="S43" s="59">
        <v>2501</v>
      </c>
      <c r="T43" s="57">
        <v>1432</v>
      </c>
      <c r="U43" s="61">
        <v>1362</v>
      </c>
      <c r="V43" s="151">
        <v>11517</v>
      </c>
      <c r="W43" s="159">
        <v>9551</v>
      </c>
      <c r="X43" s="59">
        <v>585</v>
      </c>
      <c r="Y43" s="57">
        <v>1328</v>
      </c>
      <c r="Z43" s="59">
        <v>963</v>
      </c>
      <c r="AA43" s="57">
        <v>2396</v>
      </c>
      <c r="AB43" s="59">
        <v>1989</v>
      </c>
      <c r="AC43" s="57">
        <v>1171</v>
      </c>
      <c r="AD43" s="61">
        <v>1119</v>
      </c>
      <c r="AE43" s="151">
        <v>14823</v>
      </c>
      <c r="AF43" s="159">
        <v>13488.39</v>
      </c>
      <c r="AG43" s="59">
        <v>811</v>
      </c>
      <c r="AH43" s="57">
        <v>1894</v>
      </c>
      <c r="AI43" s="59">
        <v>1404.89</v>
      </c>
      <c r="AJ43" s="57">
        <v>3394.13</v>
      </c>
      <c r="AK43" s="59">
        <v>2840.8</v>
      </c>
      <c r="AL43" s="57">
        <v>1611.82</v>
      </c>
      <c r="AM43" s="61">
        <v>1531.75</v>
      </c>
      <c r="AN43" s="153">
        <v>14823</v>
      </c>
      <c r="AO43" s="159">
        <v>13488.39</v>
      </c>
      <c r="AP43" s="59">
        <v>811</v>
      </c>
      <c r="AQ43" s="57">
        <v>1894</v>
      </c>
      <c r="AR43" s="59">
        <v>1404.89</v>
      </c>
      <c r="AS43" s="57">
        <v>3394.13</v>
      </c>
      <c r="AT43" s="59">
        <v>2840.8</v>
      </c>
      <c r="AU43" s="57">
        <v>1611.82</v>
      </c>
      <c r="AV43" s="61">
        <v>1531.75</v>
      </c>
    </row>
    <row r="44" spans="1:48" x14ac:dyDescent="0.25">
      <c r="A44" s="19">
        <v>123</v>
      </c>
      <c r="B44" s="27" t="s">
        <v>82</v>
      </c>
      <c r="C44" s="25" t="s">
        <v>15</v>
      </c>
      <c r="D44" s="68">
        <v>11614</v>
      </c>
      <c r="E44" s="159">
        <v>10116.19</v>
      </c>
      <c r="F44" s="59">
        <v>729.45</v>
      </c>
      <c r="G44" s="57">
        <v>1280.48</v>
      </c>
      <c r="H44" s="59">
        <v>1101.42</v>
      </c>
      <c r="I44" s="57">
        <v>2449.2800000000002</v>
      </c>
      <c r="J44" s="59">
        <v>2047.01</v>
      </c>
      <c r="K44" s="57">
        <v>1207.76</v>
      </c>
      <c r="L44" s="61">
        <v>1300.79</v>
      </c>
      <c r="M44" s="151">
        <v>15282</v>
      </c>
      <c r="N44" s="159">
        <v>13236.66</v>
      </c>
      <c r="O44" s="59">
        <v>920.8</v>
      </c>
      <c r="P44" s="57">
        <v>1736.58</v>
      </c>
      <c r="Q44" s="59">
        <v>1478.58</v>
      </c>
      <c r="R44" s="57">
        <v>3284.03</v>
      </c>
      <c r="S44" s="59">
        <v>2727.02</v>
      </c>
      <c r="T44" s="57">
        <v>1500.8</v>
      </c>
      <c r="U44" s="61">
        <v>1588.85</v>
      </c>
      <c r="V44" s="151">
        <v>14491</v>
      </c>
      <c r="W44" s="159">
        <v>12700.49</v>
      </c>
      <c r="X44" s="59">
        <v>891.06</v>
      </c>
      <c r="Y44" s="57">
        <v>1662.68</v>
      </c>
      <c r="Z44" s="59">
        <v>1419.78</v>
      </c>
      <c r="AA44" s="57">
        <v>3146.08</v>
      </c>
      <c r="AB44" s="59">
        <v>2607.9699999999998</v>
      </c>
      <c r="AC44" s="57">
        <v>1451.03</v>
      </c>
      <c r="AD44" s="61">
        <v>1521.89</v>
      </c>
      <c r="AE44" s="151">
        <v>20321</v>
      </c>
      <c r="AF44" s="159">
        <v>20380</v>
      </c>
      <c r="AG44" s="59">
        <v>1389</v>
      </c>
      <c r="AH44" s="57">
        <v>2750</v>
      </c>
      <c r="AI44" s="59">
        <v>2363</v>
      </c>
      <c r="AJ44" s="57">
        <v>5157</v>
      </c>
      <c r="AK44" s="59">
        <v>4213</v>
      </c>
      <c r="AL44" s="57">
        <v>2275</v>
      </c>
      <c r="AM44" s="61">
        <v>2233</v>
      </c>
      <c r="AN44" s="153">
        <v>20387</v>
      </c>
      <c r="AO44" s="159">
        <v>20380</v>
      </c>
      <c r="AP44" s="59">
        <v>1389</v>
      </c>
      <c r="AQ44" s="57">
        <v>2750</v>
      </c>
      <c r="AR44" s="59">
        <v>2363</v>
      </c>
      <c r="AS44" s="57">
        <v>5157</v>
      </c>
      <c r="AT44" s="59">
        <v>4213</v>
      </c>
      <c r="AU44" s="57">
        <v>2275</v>
      </c>
      <c r="AV44" s="61">
        <v>2233</v>
      </c>
    </row>
    <row r="45" spans="1:48" x14ac:dyDescent="0.25">
      <c r="A45" s="19">
        <v>124</v>
      </c>
      <c r="B45" s="27" t="s">
        <v>83</v>
      </c>
      <c r="C45" s="25" t="s">
        <v>8</v>
      </c>
      <c r="D45" s="68">
        <v>5474</v>
      </c>
      <c r="E45" s="159">
        <v>4613</v>
      </c>
      <c r="F45" s="59">
        <v>307</v>
      </c>
      <c r="G45" s="57">
        <v>670</v>
      </c>
      <c r="H45" s="59">
        <v>510</v>
      </c>
      <c r="I45" s="57">
        <v>1174</v>
      </c>
      <c r="J45" s="59">
        <v>947</v>
      </c>
      <c r="K45" s="57">
        <v>522</v>
      </c>
      <c r="L45" s="61">
        <v>483</v>
      </c>
      <c r="M45" s="151">
        <v>7994</v>
      </c>
      <c r="N45" s="159">
        <v>6857</v>
      </c>
      <c r="O45" s="59">
        <v>427</v>
      </c>
      <c r="P45" s="57">
        <v>952</v>
      </c>
      <c r="Q45" s="59">
        <v>759</v>
      </c>
      <c r="R45" s="57">
        <v>1743</v>
      </c>
      <c r="S45" s="59">
        <v>1456</v>
      </c>
      <c r="T45" s="57">
        <v>774</v>
      </c>
      <c r="U45" s="61">
        <v>746</v>
      </c>
      <c r="V45" s="151">
        <v>6195</v>
      </c>
      <c r="W45" s="159">
        <v>7035</v>
      </c>
      <c r="X45" s="59">
        <v>449</v>
      </c>
      <c r="Y45" s="57">
        <v>966</v>
      </c>
      <c r="Z45" s="59">
        <v>769</v>
      </c>
      <c r="AA45" s="57">
        <v>1788</v>
      </c>
      <c r="AB45" s="59">
        <v>1512</v>
      </c>
      <c r="AC45" s="57">
        <v>791</v>
      </c>
      <c r="AD45" s="61">
        <v>760</v>
      </c>
      <c r="AE45" s="151">
        <v>12987</v>
      </c>
      <c r="AF45" s="159">
        <v>14289</v>
      </c>
      <c r="AG45" s="59">
        <v>908</v>
      </c>
      <c r="AH45" s="57">
        <v>1995</v>
      </c>
      <c r="AI45" s="59">
        <v>1573</v>
      </c>
      <c r="AJ45" s="57">
        <v>3705</v>
      </c>
      <c r="AK45" s="59">
        <v>3025</v>
      </c>
      <c r="AL45" s="57">
        <v>1598</v>
      </c>
      <c r="AM45" s="61">
        <v>1485</v>
      </c>
      <c r="AN45" s="153">
        <v>12987</v>
      </c>
      <c r="AO45" s="159">
        <v>14289</v>
      </c>
      <c r="AP45" s="59">
        <v>908</v>
      </c>
      <c r="AQ45" s="57">
        <v>1995</v>
      </c>
      <c r="AR45" s="59">
        <v>1573</v>
      </c>
      <c r="AS45" s="57">
        <v>3705</v>
      </c>
      <c r="AT45" s="59">
        <v>3025</v>
      </c>
      <c r="AU45" s="57">
        <v>1598</v>
      </c>
      <c r="AV45" s="61">
        <v>1485</v>
      </c>
    </row>
    <row r="46" spans="1:48" x14ac:dyDescent="0.25">
      <c r="A46" s="13">
        <v>125</v>
      </c>
      <c r="B46" s="28" t="s">
        <v>131</v>
      </c>
      <c r="C46" s="26" t="s">
        <v>132</v>
      </c>
      <c r="D46" s="163">
        <v>126</v>
      </c>
      <c r="E46" s="160">
        <v>91</v>
      </c>
      <c r="F46" s="60">
        <v>15</v>
      </c>
      <c r="G46" s="58">
        <v>14</v>
      </c>
      <c r="H46" s="60">
        <v>13</v>
      </c>
      <c r="I46" s="58">
        <v>24</v>
      </c>
      <c r="J46" s="60">
        <v>13</v>
      </c>
      <c r="K46" s="58">
        <v>6</v>
      </c>
      <c r="L46" s="62">
        <v>6</v>
      </c>
      <c r="M46" s="152">
        <v>109</v>
      </c>
      <c r="N46" s="160">
        <v>210</v>
      </c>
      <c r="O46" s="60">
        <v>24</v>
      </c>
      <c r="P46" s="58">
        <v>25</v>
      </c>
      <c r="Q46" s="60">
        <v>26</v>
      </c>
      <c r="R46" s="58">
        <v>66</v>
      </c>
      <c r="S46" s="60">
        <v>38</v>
      </c>
      <c r="T46" s="58">
        <v>17</v>
      </c>
      <c r="U46" s="62">
        <v>14</v>
      </c>
      <c r="V46" s="152">
        <v>1312</v>
      </c>
      <c r="W46" s="160">
        <v>1526</v>
      </c>
      <c r="X46" s="60">
        <v>77</v>
      </c>
      <c r="Y46" s="58">
        <v>166</v>
      </c>
      <c r="Z46" s="60">
        <v>188</v>
      </c>
      <c r="AA46" s="58">
        <v>406</v>
      </c>
      <c r="AB46" s="60">
        <v>371</v>
      </c>
      <c r="AC46" s="58">
        <v>162</v>
      </c>
      <c r="AD46" s="62">
        <v>156</v>
      </c>
      <c r="AE46" s="152">
        <v>1134</v>
      </c>
      <c r="AF46" s="160">
        <v>1630</v>
      </c>
      <c r="AG46" s="60">
        <v>86</v>
      </c>
      <c r="AH46" s="58">
        <v>174</v>
      </c>
      <c r="AI46" s="60">
        <v>204</v>
      </c>
      <c r="AJ46" s="58">
        <v>432</v>
      </c>
      <c r="AK46" s="60">
        <v>392</v>
      </c>
      <c r="AL46" s="58">
        <v>174</v>
      </c>
      <c r="AM46" s="62">
        <v>168</v>
      </c>
      <c r="AN46" s="180">
        <v>1556</v>
      </c>
      <c r="AO46" s="160">
        <v>1745</v>
      </c>
      <c r="AP46" s="60">
        <v>90</v>
      </c>
      <c r="AQ46" s="58">
        <v>179</v>
      </c>
      <c r="AR46" s="60">
        <v>222</v>
      </c>
      <c r="AS46" s="58">
        <v>463</v>
      </c>
      <c r="AT46" s="60">
        <v>421</v>
      </c>
      <c r="AU46" s="58">
        <v>189</v>
      </c>
      <c r="AV46" s="62">
        <v>181</v>
      </c>
    </row>
    <row r="47" spans="1:48" x14ac:dyDescent="0.25">
      <c r="A47" s="303" t="s">
        <v>133</v>
      </c>
      <c r="B47" s="304"/>
      <c r="C47" s="305"/>
      <c r="D47" s="181" t="s">
        <v>42</v>
      </c>
      <c r="E47" s="161">
        <f>SUM(E3:E46)</f>
        <v>642012.61</v>
      </c>
      <c r="F47" s="161">
        <f t="shared" ref="F47:L47" si="0">SUM(F3:F46)</f>
        <v>47638.389999999985</v>
      </c>
      <c r="G47" s="161">
        <f t="shared" si="0"/>
        <v>86234.15</v>
      </c>
      <c r="H47" s="161">
        <f t="shared" si="0"/>
        <v>75892.259999999995</v>
      </c>
      <c r="I47" s="161">
        <f t="shared" si="0"/>
        <v>186829.33</v>
      </c>
      <c r="J47" s="161">
        <f t="shared" si="0"/>
        <v>117053.81999999999</v>
      </c>
      <c r="K47" s="161">
        <f t="shared" si="0"/>
        <v>64315.01</v>
      </c>
      <c r="L47" s="182">
        <f t="shared" si="0"/>
        <v>64049.64</v>
      </c>
      <c r="M47" s="181" t="s">
        <v>42</v>
      </c>
      <c r="N47" s="161">
        <f t="shared" ref="N47" si="1">SUM(N3:N46)</f>
        <v>908178.18</v>
      </c>
      <c r="O47" s="161">
        <f t="shared" ref="O47:U47" si="2">SUM(O3:O46)</f>
        <v>68230.13</v>
      </c>
      <c r="P47" s="161">
        <f t="shared" si="2"/>
        <v>123273.67</v>
      </c>
      <c r="Q47" s="161">
        <f t="shared" si="2"/>
        <v>102716.36</v>
      </c>
      <c r="R47" s="161">
        <f t="shared" si="2"/>
        <v>264315.78000000003</v>
      </c>
      <c r="S47" s="161">
        <f t="shared" si="2"/>
        <v>167600.50999999998</v>
      </c>
      <c r="T47" s="161">
        <f t="shared" si="2"/>
        <v>93711.420000000013</v>
      </c>
      <c r="U47" s="182">
        <f t="shared" si="2"/>
        <v>88330.31</v>
      </c>
      <c r="V47" s="181" t="s">
        <v>42</v>
      </c>
      <c r="W47" s="161">
        <f t="shared" ref="W47" si="3">SUM(W3:W46)</f>
        <v>2032789.05</v>
      </c>
      <c r="X47" s="161">
        <f t="shared" ref="X47" si="4">SUM(X3:X46)</f>
        <v>154537.46999999997</v>
      </c>
      <c r="Y47" s="161">
        <f t="shared" ref="Y47" si="5">SUM(Y3:Y46)</f>
        <v>282005.72999999992</v>
      </c>
      <c r="Z47" s="161">
        <f t="shared" ref="Z47" si="6">SUM(Z3:Z46)</f>
        <v>229298.19</v>
      </c>
      <c r="AA47" s="161">
        <f t="shared" ref="AA47" si="7">SUM(AA3:AA46)</f>
        <v>582166.57999999996</v>
      </c>
      <c r="AB47" s="161">
        <f t="shared" ref="AB47" si="8">SUM(AB3:AB46)</f>
        <v>377887.82999999996</v>
      </c>
      <c r="AC47" s="161">
        <f t="shared" ref="AC47" si="9">SUM(AC3:AC46)</f>
        <v>205148.59999999998</v>
      </c>
      <c r="AD47" s="182">
        <f t="shared" ref="AD47" si="10">SUM(AD3:AD46)</f>
        <v>201744.65000000002</v>
      </c>
      <c r="AE47" s="181" t="s">
        <v>42</v>
      </c>
      <c r="AF47" s="161">
        <f t="shared" ref="AF47" si="11">SUM(AF3:AF46)</f>
        <v>2257214.9000000004</v>
      </c>
      <c r="AG47" s="161">
        <f t="shared" ref="AG47" si="12">SUM(AG3:AG46)</f>
        <v>174858.71</v>
      </c>
      <c r="AH47" s="161">
        <f t="shared" ref="AH47" si="13">SUM(AH3:AH46)</f>
        <v>318905.58</v>
      </c>
      <c r="AI47" s="161">
        <f t="shared" ref="AI47" si="14">SUM(AI3:AI46)</f>
        <v>250686.7</v>
      </c>
      <c r="AJ47" s="161">
        <f t="shared" ref="AJ47" si="15">SUM(AJ3:AJ46)</f>
        <v>653063.9800000001</v>
      </c>
      <c r="AK47" s="161">
        <f t="shared" ref="AK47" si="16">SUM(AK3:AK46)</f>
        <v>419033</v>
      </c>
      <c r="AL47" s="161">
        <f t="shared" ref="AL47" si="17">SUM(AL3:AL46)</f>
        <v>227356.44</v>
      </c>
      <c r="AM47" s="182">
        <f t="shared" ref="AM47" si="18">SUM(AM3:AM46)</f>
        <v>213310.49000000002</v>
      </c>
      <c r="AN47" s="181" t="s">
        <v>42</v>
      </c>
      <c r="AO47" s="161">
        <f t="shared" ref="AO47" si="19">SUM(AO3:AO46)</f>
        <v>2461851.8700000006</v>
      </c>
      <c r="AP47" s="161">
        <f t="shared" ref="AP47" si="20">SUM(AP3:AP46)</f>
        <v>190421.8</v>
      </c>
      <c r="AQ47" s="161">
        <f t="shared" ref="AQ47" si="21">SUM(AQ3:AQ46)</f>
        <v>345347.99</v>
      </c>
      <c r="AR47" s="161">
        <f t="shared" ref="AR47" si="22">SUM(AR3:AR46)</f>
        <v>273796.38</v>
      </c>
      <c r="AS47" s="161">
        <f t="shared" ref="AS47" si="23">SUM(AS3:AS46)</f>
        <v>713700.27</v>
      </c>
      <c r="AT47" s="161">
        <f t="shared" ref="AT47" si="24">SUM(AT3:AT46)</f>
        <v>456498.93</v>
      </c>
      <c r="AU47" s="161">
        <f t="shared" ref="AU47" si="25">SUM(AU3:AU46)</f>
        <v>247650.85</v>
      </c>
      <c r="AV47" s="182">
        <f t="shared" ref="AV47" si="26">SUM(AV3:AV46)</f>
        <v>234435.65000000002</v>
      </c>
    </row>
    <row r="48" spans="1:48" x14ac:dyDescent="0.25">
      <c r="A48" s="306" t="s">
        <v>134</v>
      </c>
      <c r="B48" s="307"/>
      <c r="C48" s="308"/>
      <c r="D48" s="150" t="s">
        <v>42</v>
      </c>
      <c r="E48" s="183">
        <v>619590</v>
      </c>
      <c r="F48" s="184">
        <v>48591</v>
      </c>
      <c r="G48" s="184">
        <v>76559</v>
      </c>
      <c r="H48" s="184">
        <v>93434</v>
      </c>
      <c r="I48" s="184">
        <v>171951</v>
      </c>
      <c r="J48" s="184">
        <v>116002</v>
      </c>
      <c r="K48" s="184">
        <v>60696</v>
      </c>
      <c r="L48" s="185">
        <v>52361</v>
      </c>
      <c r="M48" s="150" t="s">
        <v>42</v>
      </c>
      <c r="N48" s="183">
        <v>917118</v>
      </c>
      <c r="O48" s="184">
        <v>72321</v>
      </c>
      <c r="P48" s="184">
        <v>114056</v>
      </c>
      <c r="Q48" s="184">
        <v>139435</v>
      </c>
      <c r="R48" s="184">
        <v>254561</v>
      </c>
      <c r="S48" s="184">
        <v>174995</v>
      </c>
      <c r="T48" s="184">
        <v>87507</v>
      </c>
      <c r="U48" s="185">
        <v>74236</v>
      </c>
      <c r="V48" s="150" t="s">
        <v>42</v>
      </c>
      <c r="W48" s="183">
        <v>1961599</v>
      </c>
      <c r="X48" s="184">
        <v>156219</v>
      </c>
      <c r="Y48" s="184">
        <v>249363</v>
      </c>
      <c r="Z48" s="184">
        <v>303462</v>
      </c>
      <c r="AA48" s="184">
        <v>541638</v>
      </c>
      <c r="AB48" s="184">
        <v>367553</v>
      </c>
      <c r="AC48" s="184">
        <v>184696</v>
      </c>
      <c r="AD48" s="185">
        <v>158669</v>
      </c>
      <c r="AE48" s="179" t="s">
        <v>42</v>
      </c>
      <c r="AF48" s="184">
        <v>2033247</v>
      </c>
      <c r="AG48" s="184">
        <v>162487</v>
      </c>
      <c r="AH48" s="184">
        <v>259374</v>
      </c>
      <c r="AI48" s="184">
        <v>316321</v>
      </c>
      <c r="AJ48" s="184">
        <v>565514</v>
      </c>
      <c r="AK48" s="184">
        <v>385341</v>
      </c>
      <c r="AL48" s="184">
        <v>185886</v>
      </c>
      <c r="AM48" s="185">
        <v>158327</v>
      </c>
      <c r="AN48" s="150" t="s">
        <v>42</v>
      </c>
      <c r="AO48" s="183">
        <v>2318303</v>
      </c>
      <c r="AP48" s="184">
        <v>185364</v>
      </c>
      <c r="AQ48" s="184">
        <v>295496</v>
      </c>
      <c r="AR48" s="184">
        <v>359888</v>
      </c>
      <c r="AS48" s="184">
        <v>643658</v>
      </c>
      <c r="AT48" s="184">
        <v>437256</v>
      </c>
      <c r="AU48" s="184">
        <v>214161</v>
      </c>
      <c r="AV48" s="185">
        <v>182482</v>
      </c>
    </row>
    <row r="49" spans="1:48" x14ac:dyDescent="0.25">
      <c r="A49" s="309" t="s">
        <v>135</v>
      </c>
      <c r="B49" s="310"/>
      <c r="C49" s="311"/>
      <c r="D49" s="186" t="s">
        <v>42</v>
      </c>
      <c r="E49" s="187">
        <f>E47-E48</f>
        <v>22422.609999999986</v>
      </c>
      <c r="F49" s="187">
        <f t="shared" ref="F49:AV49" si="27">F47-F48</f>
        <v>-952.61000000001513</v>
      </c>
      <c r="G49" s="187">
        <f t="shared" si="27"/>
        <v>9675.1499999999942</v>
      </c>
      <c r="H49" s="187">
        <f t="shared" si="27"/>
        <v>-17541.740000000005</v>
      </c>
      <c r="I49" s="187">
        <f t="shared" si="27"/>
        <v>14878.329999999987</v>
      </c>
      <c r="J49" s="187">
        <f t="shared" si="27"/>
        <v>1051.8199999999924</v>
      </c>
      <c r="K49" s="187">
        <f t="shared" si="27"/>
        <v>3619.010000000002</v>
      </c>
      <c r="L49" s="188">
        <f t="shared" si="27"/>
        <v>11688.64</v>
      </c>
      <c r="M49" s="186" t="s">
        <v>42</v>
      </c>
      <c r="N49" s="187">
        <f t="shared" ref="N49" si="28">N47-N48</f>
        <v>-8939.8199999999488</v>
      </c>
      <c r="O49" s="187">
        <f t="shared" si="27"/>
        <v>-4090.8699999999953</v>
      </c>
      <c r="P49" s="187">
        <f t="shared" si="27"/>
        <v>9217.6699999999983</v>
      </c>
      <c r="Q49" s="187">
        <f t="shared" si="27"/>
        <v>-36718.639999999999</v>
      </c>
      <c r="R49" s="187">
        <f t="shared" si="27"/>
        <v>9754.7800000000279</v>
      </c>
      <c r="S49" s="187">
        <f t="shared" si="27"/>
        <v>-7394.4900000000198</v>
      </c>
      <c r="T49" s="187">
        <f t="shared" si="27"/>
        <v>6204.4200000000128</v>
      </c>
      <c r="U49" s="188">
        <f t="shared" si="27"/>
        <v>14094.309999999998</v>
      </c>
      <c r="V49" s="186" t="s">
        <v>42</v>
      </c>
      <c r="W49" s="187">
        <f t="shared" ref="W49" si="29">W47-W48</f>
        <v>71190.050000000047</v>
      </c>
      <c r="X49" s="187">
        <f t="shared" si="27"/>
        <v>-1681.5300000000279</v>
      </c>
      <c r="Y49" s="187">
        <f t="shared" si="27"/>
        <v>32642.729999999923</v>
      </c>
      <c r="Z49" s="187">
        <f t="shared" si="27"/>
        <v>-74163.81</v>
      </c>
      <c r="AA49" s="187">
        <f t="shared" si="27"/>
        <v>40528.579999999958</v>
      </c>
      <c r="AB49" s="187">
        <f t="shared" si="27"/>
        <v>10334.829999999958</v>
      </c>
      <c r="AC49" s="187">
        <f t="shared" si="27"/>
        <v>20452.599999999977</v>
      </c>
      <c r="AD49" s="188">
        <f t="shared" si="27"/>
        <v>43075.650000000023</v>
      </c>
      <c r="AE49" s="186" t="s">
        <v>42</v>
      </c>
      <c r="AF49" s="187">
        <f t="shared" ref="AF49" si="30">AF47-AF48</f>
        <v>223967.90000000037</v>
      </c>
      <c r="AG49" s="187">
        <f t="shared" si="27"/>
        <v>12371.709999999992</v>
      </c>
      <c r="AH49" s="187">
        <f t="shared" si="27"/>
        <v>59531.580000000016</v>
      </c>
      <c r="AI49" s="187">
        <f t="shared" si="27"/>
        <v>-65634.299999999988</v>
      </c>
      <c r="AJ49" s="187">
        <f t="shared" si="27"/>
        <v>87549.980000000098</v>
      </c>
      <c r="AK49" s="187">
        <f t="shared" si="27"/>
        <v>33692</v>
      </c>
      <c r="AL49" s="187">
        <f t="shared" si="27"/>
        <v>41470.44</v>
      </c>
      <c r="AM49" s="188">
        <f t="shared" si="27"/>
        <v>54983.49000000002</v>
      </c>
      <c r="AN49" s="186" t="s">
        <v>42</v>
      </c>
      <c r="AO49" s="187">
        <f t="shared" ref="AO49" si="31">AO47-AO48</f>
        <v>143548.87000000058</v>
      </c>
      <c r="AP49" s="187">
        <f t="shared" si="27"/>
        <v>5057.7999999999884</v>
      </c>
      <c r="AQ49" s="187">
        <f t="shared" si="27"/>
        <v>49851.989999999991</v>
      </c>
      <c r="AR49" s="187">
        <f t="shared" si="27"/>
        <v>-86091.62</v>
      </c>
      <c r="AS49" s="187">
        <f t="shared" si="27"/>
        <v>70042.270000000019</v>
      </c>
      <c r="AT49" s="187">
        <f t="shared" si="27"/>
        <v>19242.929999999993</v>
      </c>
      <c r="AU49" s="187">
        <f t="shared" si="27"/>
        <v>33489.850000000006</v>
      </c>
      <c r="AV49" s="188">
        <f t="shared" si="27"/>
        <v>51953.650000000023</v>
      </c>
    </row>
    <row r="50" spans="1:48" x14ac:dyDescent="0.25">
      <c r="A50" s="276" t="s">
        <v>140</v>
      </c>
      <c r="B50" s="168"/>
    </row>
    <row r="51" spans="1:48" x14ac:dyDescent="0.25">
      <c r="A51" s="165" t="s">
        <v>162</v>
      </c>
      <c r="B51" s="165"/>
      <c r="E51" s="269"/>
    </row>
    <row r="52" spans="1:48" x14ac:dyDescent="0.25">
      <c r="A52" s="166" t="s">
        <v>163</v>
      </c>
      <c r="B52" s="166"/>
    </row>
    <row r="53" spans="1:48" x14ac:dyDescent="0.25">
      <c r="A53" s="167" t="s">
        <v>170</v>
      </c>
      <c r="B53" s="167"/>
      <c r="G53" s="269"/>
    </row>
  </sheetData>
  <mergeCells count="11">
    <mergeCell ref="AN1:AV1"/>
    <mergeCell ref="C1:C2"/>
    <mergeCell ref="D1:L1"/>
    <mergeCell ref="M1:U1"/>
    <mergeCell ref="V1:AD1"/>
    <mergeCell ref="AE1:AM1"/>
    <mergeCell ref="A47:C47"/>
    <mergeCell ref="A48:C48"/>
    <mergeCell ref="A49:C49"/>
    <mergeCell ref="A1:A2"/>
    <mergeCell ref="B1:B2"/>
  </mergeCells>
  <pageMargins left="0.7" right="0.7" top="0.75" bottom="0.75" header="0.3" footer="0.3"/>
  <pageSetup paperSize="9" orientation="portrait" verticalDpi="0" r:id="rId1"/>
  <ignoredErrors>
    <ignoredError sqref="G2 P2 Y2 AH2 AQ2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1"/>
  <sheetViews>
    <sheetView workbookViewId="0">
      <selection activeCell="A51" sqref="A51"/>
    </sheetView>
  </sheetViews>
  <sheetFormatPr defaultRowHeight="15" x14ac:dyDescent="0.25"/>
  <cols>
    <col min="1" max="1" width="22.140625" bestFit="1" customWidth="1"/>
    <col min="2" max="2" width="17.7109375" customWidth="1"/>
    <col min="3" max="5" width="21.85546875" customWidth="1"/>
    <col min="6" max="6" width="23.85546875" customWidth="1"/>
    <col min="7" max="7" width="27.28515625" customWidth="1"/>
  </cols>
  <sheetData>
    <row r="1" spans="1:7" x14ac:dyDescent="0.25">
      <c r="A1" s="290">
        <v>2019</v>
      </c>
      <c r="B1" s="296" t="s">
        <v>38</v>
      </c>
      <c r="C1" s="296"/>
      <c r="D1" s="296"/>
      <c r="E1" s="296"/>
      <c r="F1" s="296"/>
      <c r="G1" s="317"/>
    </row>
    <row r="2" spans="1:7" ht="45" x14ac:dyDescent="0.25">
      <c r="A2" s="291"/>
      <c r="B2" s="63" t="s">
        <v>31</v>
      </c>
      <c r="C2" s="63" t="s">
        <v>32</v>
      </c>
      <c r="D2" s="63" t="s">
        <v>40</v>
      </c>
      <c r="E2" s="189" t="s">
        <v>168</v>
      </c>
      <c r="F2" s="64" t="s">
        <v>43</v>
      </c>
      <c r="G2" s="65" t="s">
        <v>41</v>
      </c>
    </row>
    <row r="3" spans="1:7" x14ac:dyDescent="0.25">
      <c r="A3" s="66" t="s">
        <v>29</v>
      </c>
      <c r="B3" s="4">
        <v>45855</v>
      </c>
      <c r="C3" s="4">
        <v>24330</v>
      </c>
      <c r="D3" s="4">
        <v>21525</v>
      </c>
      <c r="E3" s="190">
        <f t="shared" ref="E3:E10" si="0">D3-D28</f>
        <v>-1744</v>
      </c>
      <c r="F3" s="4">
        <f>ROUND(((D3*100)/B3),0)</f>
        <v>47</v>
      </c>
      <c r="G3" s="10" t="s">
        <v>42</v>
      </c>
    </row>
    <row r="4" spans="1:7" x14ac:dyDescent="0.25">
      <c r="A4" s="54" t="s">
        <v>30</v>
      </c>
      <c r="B4" s="4">
        <v>40723</v>
      </c>
      <c r="C4" s="4">
        <v>21161</v>
      </c>
      <c r="D4" s="4">
        <v>19562</v>
      </c>
      <c r="E4" s="190">
        <f t="shared" si="0"/>
        <v>-1712</v>
      </c>
      <c r="F4" s="4">
        <f t="shared" ref="F4:F10" si="1">ROUND(((D4*100)/B4),0)</f>
        <v>48</v>
      </c>
      <c r="G4" s="10" t="s">
        <v>42</v>
      </c>
    </row>
    <row r="5" spans="1:7" x14ac:dyDescent="0.25">
      <c r="A5" s="66" t="s">
        <v>18</v>
      </c>
      <c r="B5" s="4">
        <v>3490</v>
      </c>
      <c r="C5" s="4">
        <v>1002</v>
      </c>
      <c r="D5" s="4">
        <v>2488</v>
      </c>
      <c r="E5" s="190">
        <f t="shared" si="0"/>
        <v>-67</v>
      </c>
      <c r="F5" s="4">
        <f t="shared" si="1"/>
        <v>71</v>
      </c>
      <c r="G5" s="3">
        <f>ROUND(((D5*100)/B$4),0)</f>
        <v>6</v>
      </c>
    </row>
    <row r="6" spans="1:7" x14ac:dyDescent="0.25">
      <c r="A6" s="66" t="s">
        <v>19</v>
      </c>
      <c r="B6" s="8">
        <v>6126</v>
      </c>
      <c r="C6" s="4">
        <v>1971</v>
      </c>
      <c r="D6" s="4">
        <v>4155</v>
      </c>
      <c r="E6" s="190">
        <f t="shared" si="0"/>
        <v>-155</v>
      </c>
      <c r="F6" s="4">
        <f t="shared" si="1"/>
        <v>68</v>
      </c>
      <c r="G6" s="3">
        <f t="shared" ref="G6:G10" si="2">ROUND(((D6*100)/B$4),0)</f>
        <v>10</v>
      </c>
    </row>
    <row r="7" spans="1:7" x14ac:dyDescent="0.25">
      <c r="A7" s="66" t="s">
        <v>20</v>
      </c>
      <c r="B7" s="8">
        <v>13577</v>
      </c>
      <c r="C7" s="8">
        <v>3691</v>
      </c>
      <c r="D7" s="4">
        <v>9886</v>
      </c>
      <c r="E7" s="190">
        <f t="shared" si="0"/>
        <v>46</v>
      </c>
      <c r="F7" s="4">
        <f t="shared" si="1"/>
        <v>73</v>
      </c>
      <c r="G7" s="3">
        <f t="shared" si="2"/>
        <v>24</v>
      </c>
    </row>
    <row r="8" spans="1:7" x14ac:dyDescent="0.25">
      <c r="A8" s="66" t="s">
        <v>21</v>
      </c>
      <c r="B8" s="8">
        <v>17865</v>
      </c>
      <c r="C8" s="8">
        <v>6025</v>
      </c>
      <c r="D8" s="8">
        <v>11840</v>
      </c>
      <c r="E8" s="190">
        <f t="shared" si="0"/>
        <v>724</v>
      </c>
      <c r="F8" s="4">
        <f t="shared" si="1"/>
        <v>66</v>
      </c>
      <c r="G8" s="3">
        <f t="shared" si="2"/>
        <v>29</v>
      </c>
    </row>
    <row r="9" spans="1:7" x14ac:dyDescent="0.25">
      <c r="A9" s="66" t="s">
        <v>115</v>
      </c>
      <c r="B9" s="8">
        <v>18201</v>
      </c>
      <c r="C9" s="8">
        <v>6272</v>
      </c>
      <c r="D9" s="8">
        <v>11929</v>
      </c>
      <c r="E9" s="190">
        <f t="shared" si="0"/>
        <v>328</v>
      </c>
      <c r="F9" s="4">
        <f t="shared" si="1"/>
        <v>66</v>
      </c>
      <c r="G9" s="3">
        <f t="shared" si="2"/>
        <v>29</v>
      </c>
    </row>
    <row r="10" spans="1:7" x14ac:dyDescent="0.25">
      <c r="A10" s="67" t="s">
        <v>166</v>
      </c>
      <c r="B10" s="6">
        <v>20480</v>
      </c>
      <c r="C10" s="6">
        <v>7855</v>
      </c>
      <c r="D10" s="6">
        <v>12625</v>
      </c>
      <c r="E10" s="191">
        <f t="shared" si="0"/>
        <v>41</v>
      </c>
      <c r="F10" s="6">
        <f t="shared" si="1"/>
        <v>62</v>
      </c>
      <c r="G10" s="7">
        <f t="shared" si="2"/>
        <v>31</v>
      </c>
    </row>
    <row r="13" spans="1:7" ht="15" customHeight="1" x14ac:dyDescent="0.25">
      <c r="A13" s="290">
        <v>2019</v>
      </c>
      <c r="B13" s="296" t="s">
        <v>139</v>
      </c>
      <c r="C13" s="296"/>
      <c r="D13" s="296"/>
      <c r="E13" s="296"/>
      <c r="F13" s="296"/>
      <c r="G13" s="317"/>
    </row>
    <row r="14" spans="1:7" ht="45" x14ac:dyDescent="0.25">
      <c r="A14" s="291"/>
      <c r="B14" s="63" t="s">
        <v>31</v>
      </c>
      <c r="C14" s="63" t="s">
        <v>32</v>
      </c>
      <c r="D14" s="63" t="s">
        <v>40</v>
      </c>
      <c r="E14" s="189" t="s">
        <v>168</v>
      </c>
      <c r="F14" s="64" t="s">
        <v>43</v>
      </c>
      <c r="G14" s="65" t="s">
        <v>41</v>
      </c>
    </row>
    <row r="15" spans="1:7" x14ac:dyDescent="0.25">
      <c r="A15" s="66" t="s">
        <v>29</v>
      </c>
      <c r="B15" s="2">
        <v>45855</v>
      </c>
      <c r="C15" s="4">
        <v>24330</v>
      </c>
      <c r="D15" s="4">
        <v>21525</v>
      </c>
      <c r="E15" s="190">
        <f t="shared" ref="E15:E22" si="3">D15-D40</f>
        <v>-1744</v>
      </c>
      <c r="F15" s="4">
        <f>ROUND(((D15*100)/B15),0)</f>
        <v>47</v>
      </c>
      <c r="G15" s="10" t="s">
        <v>42</v>
      </c>
    </row>
    <row r="16" spans="1:7" x14ac:dyDescent="0.25">
      <c r="A16" s="54" t="s">
        <v>30</v>
      </c>
      <c r="B16" s="4">
        <v>40723</v>
      </c>
      <c r="C16" s="4">
        <v>21161</v>
      </c>
      <c r="D16" s="4">
        <v>19562</v>
      </c>
      <c r="E16" s="190">
        <f t="shared" si="3"/>
        <v>-1712</v>
      </c>
      <c r="F16" s="4">
        <f t="shared" ref="F16:F22" si="4">ROUND(((D16*100)/B16),0)</f>
        <v>48</v>
      </c>
      <c r="G16" s="10" t="s">
        <v>42</v>
      </c>
    </row>
    <row r="17" spans="1:7" x14ac:dyDescent="0.25">
      <c r="A17" s="66" t="s">
        <v>18</v>
      </c>
      <c r="B17" s="4">
        <v>3183</v>
      </c>
      <c r="C17" s="4">
        <v>884</v>
      </c>
      <c r="D17" s="4">
        <v>2299</v>
      </c>
      <c r="E17" s="190">
        <f t="shared" si="3"/>
        <v>-41</v>
      </c>
      <c r="F17" s="4">
        <f t="shared" si="4"/>
        <v>72</v>
      </c>
      <c r="G17" s="3">
        <f>ROUND(((D17*100)/B$16),0)</f>
        <v>6</v>
      </c>
    </row>
    <row r="18" spans="1:7" x14ac:dyDescent="0.25">
      <c r="A18" s="66" t="s">
        <v>19</v>
      </c>
      <c r="B18" s="4">
        <v>5571</v>
      </c>
      <c r="C18" s="8">
        <v>1717</v>
      </c>
      <c r="D18" s="4">
        <v>3854</v>
      </c>
      <c r="E18" s="190">
        <f t="shared" si="3"/>
        <v>-92</v>
      </c>
      <c r="F18" s="4">
        <f t="shared" si="4"/>
        <v>69</v>
      </c>
      <c r="G18" s="3">
        <f>ROUND(((D18*100)/B$16),0)</f>
        <v>9</v>
      </c>
    </row>
    <row r="19" spans="1:7" x14ac:dyDescent="0.25">
      <c r="A19" s="66" t="s">
        <v>20</v>
      </c>
      <c r="B19" s="8">
        <v>12464</v>
      </c>
      <c r="C19" s="8">
        <v>3263</v>
      </c>
      <c r="D19" s="4">
        <v>9201</v>
      </c>
      <c r="E19" s="190">
        <f t="shared" si="3"/>
        <v>111</v>
      </c>
      <c r="F19" s="4">
        <f t="shared" si="4"/>
        <v>74</v>
      </c>
      <c r="G19" s="3">
        <f t="shared" ref="G19:G22" si="5">ROUND(((D19*100)/B$16),0)</f>
        <v>23</v>
      </c>
    </row>
    <row r="20" spans="1:7" x14ac:dyDescent="0.25">
      <c r="A20" s="66" t="s">
        <v>21</v>
      </c>
      <c r="B20" s="8">
        <v>16285</v>
      </c>
      <c r="C20" s="8">
        <v>5257</v>
      </c>
      <c r="D20" s="8">
        <v>11028</v>
      </c>
      <c r="E20" s="190">
        <f t="shared" si="3"/>
        <v>830</v>
      </c>
      <c r="F20" s="4">
        <f t="shared" si="4"/>
        <v>68</v>
      </c>
      <c r="G20" s="3">
        <f t="shared" si="5"/>
        <v>27</v>
      </c>
    </row>
    <row r="21" spans="1:7" x14ac:dyDescent="0.25">
      <c r="A21" s="66" t="s">
        <v>115</v>
      </c>
      <c r="B21" s="8">
        <v>16562</v>
      </c>
      <c r="C21" s="8">
        <v>5453</v>
      </c>
      <c r="D21" s="8">
        <v>11109</v>
      </c>
      <c r="E21" s="190">
        <f t="shared" si="3"/>
        <v>495</v>
      </c>
      <c r="F21" s="4">
        <f t="shared" si="4"/>
        <v>67</v>
      </c>
      <c r="G21" s="3">
        <f t="shared" si="5"/>
        <v>27</v>
      </c>
    </row>
    <row r="22" spans="1:7" x14ac:dyDescent="0.25">
      <c r="A22" s="67" t="s">
        <v>166</v>
      </c>
      <c r="B22" s="6">
        <v>18529</v>
      </c>
      <c r="C22" s="6">
        <v>6779</v>
      </c>
      <c r="D22" s="6">
        <v>11750</v>
      </c>
      <c r="E22" s="191">
        <f t="shared" si="3"/>
        <v>151</v>
      </c>
      <c r="F22" s="6">
        <f t="shared" si="4"/>
        <v>63</v>
      </c>
      <c r="G22" s="7">
        <f t="shared" si="5"/>
        <v>29</v>
      </c>
    </row>
    <row r="23" spans="1:7" x14ac:dyDescent="0.25">
      <c r="A23" s="69" t="s">
        <v>143</v>
      </c>
      <c r="B23" s="4"/>
      <c r="C23" s="4"/>
      <c r="D23" s="2"/>
      <c r="E23" s="2"/>
      <c r="F23" s="4"/>
      <c r="G23" s="4"/>
    </row>
    <row r="26" spans="1:7" x14ac:dyDescent="0.25">
      <c r="A26" s="288">
        <v>2010</v>
      </c>
      <c r="B26" s="286" t="s">
        <v>38</v>
      </c>
      <c r="C26" s="286"/>
      <c r="D26" s="286"/>
      <c r="E26" s="286"/>
      <c r="F26" s="286"/>
      <c r="G26" s="318"/>
    </row>
    <row r="27" spans="1:7" ht="30.75" customHeight="1" x14ac:dyDescent="0.25">
      <c r="A27" s="289"/>
      <c r="B27" s="63" t="s">
        <v>31</v>
      </c>
      <c r="C27" s="63" t="s">
        <v>32</v>
      </c>
      <c r="D27" s="63" t="s">
        <v>40</v>
      </c>
      <c r="E27" s="147"/>
      <c r="F27" s="64" t="s">
        <v>43</v>
      </c>
      <c r="G27" s="65" t="s">
        <v>41</v>
      </c>
    </row>
    <row r="28" spans="1:7" x14ac:dyDescent="0.25">
      <c r="A28" s="66" t="s">
        <v>29</v>
      </c>
      <c r="B28" s="4">
        <v>45855</v>
      </c>
      <c r="C28" s="4">
        <v>22586</v>
      </c>
      <c r="D28" s="4">
        <f>B28-C28</f>
        <v>23269</v>
      </c>
      <c r="E28" s="4"/>
      <c r="F28" s="4">
        <f>ROUND(((D28*100)/B28),0)</f>
        <v>51</v>
      </c>
      <c r="G28" s="10" t="s">
        <v>42</v>
      </c>
    </row>
    <row r="29" spans="1:7" x14ac:dyDescent="0.25">
      <c r="A29" s="54" t="s">
        <v>30</v>
      </c>
      <c r="B29" s="4">
        <v>40723</v>
      </c>
      <c r="C29" s="4">
        <v>19449</v>
      </c>
      <c r="D29" s="2">
        <f t="shared" ref="D29:D35" si="6">B29-C29</f>
        <v>21274</v>
      </c>
      <c r="E29" s="2"/>
      <c r="F29" s="4">
        <f t="shared" ref="F29:F34" si="7">ROUND(((D29*100)/B29),0)</f>
        <v>52</v>
      </c>
      <c r="G29" s="10" t="s">
        <v>42</v>
      </c>
    </row>
    <row r="30" spans="1:7" x14ac:dyDescent="0.25">
      <c r="A30" s="66" t="s">
        <v>18</v>
      </c>
      <c r="B30" s="4">
        <v>3414</v>
      </c>
      <c r="C30" s="4">
        <v>859</v>
      </c>
      <c r="D30" s="2">
        <f t="shared" si="6"/>
        <v>2555</v>
      </c>
      <c r="E30" s="2"/>
      <c r="F30" s="4">
        <f t="shared" si="7"/>
        <v>75</v>
      </c>
      <c r="G30" s="3">
        <f>ROUND(((D30*100)/B$29),0)</f>
        <v>6</v>
      </c>
    </row>
    <row r="31" spans="1:7" x14ac:dyDescent="0.25">
      <c r="A31" s="66" t="s">
        <v>19</v>
      </c>
      <c r="B31" s="4">
        <v>6015</v>
      </c>
      <c r="C31" s="4">
        <v>1705</v>
      </c>
      <c r="D31" s="2">
        <f t="shared" si="6"/>
        <v>4310</v>
      </c>
      <c r="E31" s="2"/>
      <c r="F31" s="4">
        <f t="shared" si="7"/>
        <v>72</v>
      </c>
      <c r="G31" s="3">
        <f t="shared" ref="G31:G35" si="8">ROUND(((D31*100)/B$29),0)</f>
        <v>11</v>
      </c>
    </row>
    <row r="32" spans="1:7" x14ac:dyDescent="0.25">
      <c r="A32" s="66" t="s">
        <v>20</v>
      </c>
      <c r="B32" s="4">
        <v>12729</v>
      </c>
      <c r="C32" s="4">
        <v>2889</v>
      </c>
      <c r="D32" s="2">
        <f t="shared" si="6"/>
        <v>9840</v>
      </c>
      <c r="E32" s="2"/>
      <c r="F32" s="4">
        <f t="shared" si="7"/>
        <v>77</v>
      </c>
      <c r="G32" s="3">
        <f t="shared" si="8"/>
        <v>24</v>
      </c>
    </row>
    <row r="33" spans="1:7" x14ac:dyDescent="0.25">
      <c r="A33" s="66" t="s">
        <v>21</v>
      </c>
      <c r="B33" s="4">
        <v>15217</v>
      </c>
      <c r="C33" s="4">
        <v>4101</v>
      </c>
      <c r="D33" s="2">
        <f t="shared" si="6"/>
        <v>11116</v>
      </c>
      <c r="E33" s="2"/>
      <c r="F33" s="4">
        <f t="shared" si="7"/>
        <v>73</v>
      </c>
      <c r="G33" s="3">
        <f t="shared" si="8"/>
        <v>27</v>
      </c>
    </row>
    <row r="34" spans="1:7" x14ac:dyDescent="0.25">
      <c r="A34" s="66" t="s">
        <v>115</v>
      </c>
      <c r="B34" s="8">
        <v>16207</v>
      </c>
      <c r="C34" s="8">
        <v>4606</v>
      </c>
      <c r="D34" s="2">
        <f t="shared" si="6"/>
        <v>11601</v>
      </c>
      <c r="E34" s="2"/>
      <c r="F34" s="4">
        <f t="shared" si="7"/>
        <v>72</v>
      </c>
      <c r="G34" s="3">
        <f t="shared" si="8"/>
        <v>28</v>
      </c>
    </row>
    <row r="35" spans="1:7" x14ac:dyDescent="0.25">
      <c r="A35" s="67" t="s">
        <v>166</v>
      </c>
      <c r="B35" s="6">
        <v>18648</v>
      </c>
      <c r="C35" s="6">
        <v>6064</v>
      </c>
      <c r="D35" s="9">
        <f t="shared" si="6"/>
        <v>12584</v>
      </c>
      <c r="E35" s="9"/>
      <c r="F35" s="6">
        <f>ROUND(((D35*100)/B35),0)</f>
        <v>67</v>
      </c>
      <c r="G35" s="7">
        <f t="shared" si="8"/>
        <v>31</v>
      </c>
    </row>
    <row r="38" spans="1:7" x14ac:dyDescent="0.25">
      <c r="A38" s="288">
        <v>2010</v>
      </c>
      <c r="B38" s="286" t="s">
        <v>139</v>
      </c>
      <c r="C38" s="286"/>
      <c r="D38" s="286"/>
      <c r="E38" s="286"/>
      <c r="F38" s="286"/>
      <c r="G38" s="318"/>
    </row>
    <row r="39" spans="1:7" ht="30" x14ac:dyDescent="0.25">
      <c r="A39" s="289"/>
      <c r="B39" s="63" t="s">
        <v>31</v>
      </c>
      <c r="C39" s="63" t="s">
        <v>32</v>
      </c>
      <c r="D39" s="63" t="s">
        <v>40</v>
      </c>
      <c r="E39" s="147"/>
      <c r="F39" s="64" t="s">
        <v>43</v>
      </c>
      <c r="G39" s="65" t="s">
        <v>41</v>
      </c>
    </row>
    <row r="40" spans="1:7" x14ac:dyDescent="0.25">
      <c r="A40" s="66" t="s">
        <v>29</v>
      </c>
      <c r="B40" s="2">
        <v>45855</v>
      </c>
      <c r="C40" s="2">
        <v>22586</v>
      </c>
      <c r="D40" s="2">
        <f>B40-C40</f>
        <v>23269</v>
      </c>
      <c r="E40" s="2"/>
      <c r="F40" s="4">
        <f>ROUND(((D40*100)/B40),0)</f>
        <v>51</v>
      </c>
      <c r="G40" s="10" t="s">
        <v>42</v>
      </c>
    </row>
    <row r="41" spans="1:7" x14ac:dyDescent="0.25">
      <c r="A41" s="54" t="s">
        <v>30</v>
      </c>
      <c r="B41" s="4">
        <v>40723</v>
      </c>
      <c r="C41" s="4">
        <v>19449</v>
      </c>
      <c r="D41" s="2">
        <f t="shared" ref="D41:D47" si="9">B41-C41</f>
        <v>21274</v>
      </c>
      <c r="E41" s="2"/>
      <c r="F41" s="4">
        <f t="shared" ref="F41:F47" si="10">ROUND(((D41*100)/B41),0)</f>
        <v>52</v>
      </c>
      <c r="G41" s="10" t="s">
        <v>42</v>
      </c>
    </row>
    <row r="42" spans="1:7" x14ac:dyDescent="0.25">
      <c r="A42" s="66" t="s">
        <v>18</v>
      </c>
      <c r="B42" s="4">
        <v>3091</v>
      </c>
      <c r="C42" s="4">
        <v>751</v>
      </c>
      <c r="D42" s="2">
        <f t="shared" si="9"/>
        <v>2340</v>
      </c>
      <c r="E42" s="2"/>
      <c r="F42" s="4">
        <f t="shared" si="10"/>
        <v>76</v>
      </c>
      <c r="G42" s="3">
        <f>ROUND(((D42*100)/B$41),0)</f>
        <v>6</v>
      </c>
    </row>
    <row r="43" spans="1:7" x14ac:dyDescent="0.25">
      <c r="A43" s="66" t="s">
        <v>19</v>
      </c>
      <c r="B43" s="4">
        <v>5402</v>
      </c>
      <c r="C43" s="4">
        <v>1456</v>
      </c>
      <c r="D43" s="2">
        <f t="shared" si="9"/>
        <v>3946</v>
      </c>
      <c r="E43" s="2"/>
      <c r="F43" s="4">
        <f t="shared" si="10"/>
        <v>73</v>
      </c>
      <c r="G43" s="3">
        <f t="shared" ref="G43:G47" si="11">ROUND(((D43*100)/B$41),0)</f>
        <v>10</v>
      </c>
    </row>
    <row r="44" spans="1:7" x14ac:dyDescent="0.25">
      <c r="A44" s="66" t="s">
        <v>20</v>
      </c>
      <c r="B44" s="4">
        <v>11608</v>
      </c>
      <c r="C44" s="4">
        <v>2518</v>
      </c>
      <c r="D44" s="2">
        <f t="shared" si="9"/>
        <v>9090</v>
      </c>
      <c r="E44" s="2"/>
      <c r="F44" s="4">
        <f t="shared" si="10"/>
        <v>78</v>
      </c>
      <c r="G44" s="3">
        <f t="shared" si="11"/>
        <v>22</v>
      </c>
    </row>
    <row r="45" spans="1:7" x14ac:dyDescent="0.25">
      <c r="A45" s="66" t="s">
        <v>21</v>
      </c>
      <c r="B45" s="4">
        <v>13685</v>
      </c>
      <c r="C45" s="4">
        <v>3487</v>
      </c>
      <c r="D45" s="2">
        <f t="shared" si="9"/>
        <v>10198</v>
      </c>
      <c r="E45" s="2"/>
      <c r="F45" s="4">
        <f t="shared" si="10"/>
        <v>75</v>
      </c>
      <c r="G45" s="3">
        <f t="shared" si="11"/>
        <v>25</v>
      </c>
    </row>
    <row r="46" spans="1:7" x14ac:dyDescent="0.25">
      <c r="A46" s="66" t="s">
        <v>115</v>
      </c>
      <c r="B46" s="8">
        <v>14498</v>
      </c>
      <c r="C46" s="8">
        <v>3884</v>
      </c>
      <c r="D46" s="2">
        <f t="shared" si="9"/>
        <v>10614</v>
      </c>
      <c r="E46" s="2"/>
      <c r="F46" s="4">
        <f t="shared" si="10"/>
        <v>73</v>
      </c>
      <c r="G46" s="3">
        <f t="shared" si="11"/>
        <v>26</v>
      </c>
    </row>
    <row r="47" spans="1:7" x14ac:dyDescent="0.25">
      <c r="A47" s="67" t="s">
        <v>166</v>
      </c>
      <c r="B47" s="6">
        <v>16943</v>
      </c>
      <c r="C47" s="6">
        <v>5344</v>
      </c>
      <c r="D47" s="9">
        <f t="shared" si="9"/>
        <v>11599</v>
      </c>
      <c r="E47" s="9"/>
      <c r="F47" s="6">
        <f t="shared" si="10"/>
        <v>68</v>
      </c>
      <c r="G47" s="7">
        <f t="shared" si="11"/>
        <v>28</v>
      </c>
    </row>
    <row r="48" spans="1:7" x14ac:dyDescent="0.25">
      <c r="A48" s="69" t="s">
        <v>143</v>
      </c>
    </row>
    <row r="49" spans="1:1" x14ac:dyDescent="0.25">
      <c r="A49" s="165" t="s">
        <v>162</v>
      </c>
    </row>
    <row r="50" spans="1:1" x14ac:dyDescent="0.25">
      <c r="A50" s="166" t="s">
        <v>163</v>
      </c>
    </row>
    <row r="51" spans="1:1" x14ac:dyDescent="0.25">
      <c r="A51" s="167" t="s">
        <v>170</v>
      </c>
    </row>
  </sheetData>
  <mergeCells count="8">
    <mergeCell ref="A1:A2"/>
    <mergeCell ref="B1:G1"/>
    <mergeCell ref="A13:A14"/>
    <mergeCell ref="B13:G13"/>
    <mergeCell ref="B38:G38"/>
    <mergeCell ref="B26:G26"/>
    <mergeCell ref="A26:A27"/>
    <mergeCell ref="A38:A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Z35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11" sqref="F11"/>
    </sheetView>
  </sheetViews>
  <sheetFormatPr defaultRowHeight="15" x14ac:dyDescent="0.25"/>
  <cols>
    <col min="2" max="2" width="16.140625" bestFit="1" customWidth="1"/>
    <col min="3" max="3" width="48.28515625" style="17" bestFit="1" customWidth="1"/>
    <col min="4" max="4" width="8.28515625" style="17" bestFit="1" customWidth="1"/>
    <col min="5" max="5" width="5.85546875" bestFit="1" customWidth="1"/>
    <col min="6" max="6" width="6.7109375" bestFit="1" customWidth="1"/>
    <col min="7" max="7" width="7.5703125" customWidth="1"/>
    <col min="8" max="9" width="12.7109375" style="17" customWidth="1"/>
    <col min="10" max="10" width="15.140625" style="17" customWidth="1"/>
    <col min="11" max="11" width="12.7109375" style="17" customWidth="1"/>
    <col min="12" max="12" width="11.42578125" style="17" customWidth="1"/>
    <col min="13" max="13" width="14" customWidth="1"/>
    <col min="14" max="14" width="8.28515625" customWidth="1"/>
    <col min="15" max="15" width="8" customWidth="1"/>
    <col min="16" max="17" width="12.7109375" customWidth="1"/>
    <col min="18" max="18" width="17.5703125" customWidth="1"/>
    <col min="19" max="19" width="12.7109375" customWidth="1"/>
    <col min="20" max="20" width="9.7109375" customWidth="1"/>
    <col min="21" max="21" width="5.7109375" customWidth="1"/>
    <col min="22" max="23" width="6.7109375" customWidth="1"/>
    <col min="24" max="25" width="12.7109375" customWidth="1"/>
    <col min="26" max="26" width="13.42578125" customWidth="1"/>
    <col min="27" max="27" width="12.7109375" customWidth="1"/>
    <col min="28" max="28" width="9.7109375" customWidth="1"/>
    <col min="29" max="29" width="5.7109375" customWidth="1"/>
    <col min="30" max="31" width="6.7109375" customWidth="1"/>
    <col min="32" max="33" width="12.7109375" customWidth="1"/>
    <col min="34" max="34" width="13.42578125" customWidth="1"/>
    <col min="35" max="35" width="12.7109375" customWidth="1"/>
    <col min="36" max="36" width="9.7109375" customWidth="1"/>
    <col min="37" max="37" width="5.7109375" customWidth="1"/>
    <col min="38" max="39" width="6.7109375" customWidth="1"/>
    <col min="40" max="41" width="12.7109375" customWidth="1"/>
    <col min="42" max="42" width="13.42578125" customWidth="1"/>
    <col min="43" max="43" width="12.7109375" customWidth="1"/>
    <col min="44" max="44" width="15" bestFit="1" customWidth="1"/>
    <col min="45" max="45" width="15" customWidth="1"/>
    <col min="46" max="46" width="10.28515625" bestFit="1" customWidth="1"/>
    <col min="47" max="47" width="10.28515625" customWidth="1"/>
    <col min="48" max="48" width="13.140625" style="37" bestFit="1" customWidth="1"/>
    <col min="49" max="49" width="13.5703125" bestFit="1" customWidth="1"/>
    <col min="50" max="50" width="13.5703125" customWidth="1"/>
    <col min="51" max="52" width="12.5703125" bestFit="1" customWidth="1"/>
  </cols>
  <sheetData>
    <row r="1" spans="1:52" ht="15.75" thickBot="1" x14ac:dyDescent="0.3">
      <c r="A1" s="325" t="s">
        <v>84</v>
      </c>
      <c r="B1" s="327" t="s">
        <v>0</v>
      </c>
      <c r="C1" s="329" t="s">
        <v>85</v>
      </c>
      <c r="D1" s="319" t="s">
        <v>33</v>
      </c>
      <c r="E1" s="320"/>
      <c r="F1" s="320"/>
      <c r="G1" s="320"/>
      <c r="H1" s="320"/>
      <c r="I1" s="320"/>
      <c r="J1" s="320"/>
      <c r="K1" s="321"/>
      <c r="L1" s="319" t="s">
        <v>36</v>
      </c>
      <c r="M1" s="320"/>
      <c r="N1" s="320"/>
      <c r="O1" s="320"/>
      <c r="P1" s="320"/>
      <c r="Q1" s="320"/>
      <c r="R1" s="320"/>
      <c r="S1" s="321"/>
      <c r="T1" s="319" t="s">
        <v>35</v>
      </c>
      <c r="U1" s="320"/>
      <c r="V1" s="320"/>
      <c r="W1" s="320"/>
      <c r="X1" s="320"/>
      <c r="Y1" s="320"/>
      <c r="Z1" s="320"/>
      <c r="AA1" s="321"/>
      <c r="AB1" s="319" t="s">
        <v>37</v>
      </c>
      <c r="AC1" s="320"/>
      <c r="AD1" s="320"/>
      <c r="AE1" s="320"/>
      <c r="AF1" s="320"/>
      <c r="AG1" s="320"/>
      <c r="AH1" s="320"/>
      <c r="AI1" s="321"/>
      <c r="AJ1" s="319" t="s">
        <v>167</v>
      </c>
      <c r="AK1" s="320"/>
      <c r="AL1" s="320"/>
      <c r="AM1" s="320"/>
      <c r="AN1" s="320"/>
      <c r="AO1" s="320"/>
      <c r="AP1" s="320"/>
      <c r="AQ1" s="321"/>
      <c r="AR1" s="322" t="s">
        <v>86</v>
      </c>
      <c r="AS1" s="323"/>
      <c r="AT1" s="323"/>
      <c r="AU1" s="323"/>
      <c r="AV1" s="323"/>
      <c r="AW1" s="323"/>
      <c r="AX1" s="323"/>
      <c r="AY1" s="323"/>
      <c r="AZ1" s="324"/>
    </row>
    <row r="2" spans="1:52" s="18" customFormat="1" ht="45.75" thickBot="1" x14ac:dyDescent="0.3">
      <c r="A2" s="326"/>
      <c r="B2" s="328"/>
      <c r="C2" s="330"/>
      <c r="D2" s="41" t="s">
        <v>116</v>
      </c>
      <c r="E2" s="42" t="s">
        <v>87</v>
      </c>
      <c r="F2" s="43" t="s">
        <v>145</v>
      </c>
      <c r="G2" s="148" t="s">
        <v>144</v>
      </c>
      <c r="H2" s="43" t="s">
        <v>146</v>
      </c>
      <c r="I2" s="148" t="s">
        <v>147</v>
      </c>
      <c r="J2" s="43" t="s">
        <v>88</v>
      </c>
      <c r="K2" s="44" t="s">
        <v>89</v>
      </c>
      <c r="L2" s="41" t="s">
        <v>116</v>
      </c>
      <c r="M2" s="42" t="s">
        <v>87</v>
      </c>
      <c r="N2" s="43" t="s">
        <v>145</v>
      </c>
      <c r="O2" s="148" t="s">
        <v>144</v>
      </c>
      <c r="P2" s="43" t="s">
        <v>146</v>
      </c>
      <c r="Q2" s="148" t="s">
        <v>147</v>
      </c>
      <c r="R2" s="43" t="s">
        <v>88</v>
      </c>
      <c r="S2" s="44" t="s">
        <v>89</v>
      </c>
      <c r="T2" s="41" t="s">
        <v>116</v>
      </c>
      <c r="U2" s="42" t="s">
        <v>87</v>
      </c>
      <c r="V2" s="43" t="s">
        <v>145</v>
      </c>
      <c r="W2" s="148" t="s">
        <v>144</v>
      </c>
      <c r="X2" s="43" t="s">
        <v>146</v>
      </c>
      <c r="Y2" s="148" t="s">
        <v>147</v>
      </c>
      <c r="Z2" s="43" t="s">
        <v>88</v>
      </c>
      <c r="AA2" s="44" t="s">
        <v>89</v>
      </c>
      <c r="AB2" s="41" t="s">
        <v>116</v>
      </c>
      <c r="AC2" s="42" t="s">
        <v>87</v>
      </c>
      <c r="AD2" s="43" t="s">
        <v>145</v>
      </c>
      <c r="AE2" s="148" t="s">
        <v>144</v>
      </c>
      <c r="AF2" s="43" t="s">
        <v>146</v>
      </c>
      <c r="AG2" s="148" t="s">
        <v>147</v>
      </c>
      <c r="AH2" s="43" t="s">
        <v>88</v>
      </c>
      <c r="AI2" s="44" t="s">
        <v>89</v>
      </c>
      <c r="AJ2" s="41" t="s">
        <v>116</v>
      </c>
      <c r="AK2" s="42" t="s">
        <v>87</v>
      </c>
      <c r="AL2" s="43" t="s">
        <v>145</v>
      </c>
      <c r="AM2" s="148" t="s">
        <v>144</v>
      </c>
      <c r="AN2" s="43" t="s">
        <v>146</v>
      </c>
      <c r="AO2" s="148" t="s">
        <v>147</v>
      </c>
      <c r="AP2" s="43" t="s">
        <v>88</v>
      </c>
      <c r="AQ2" s="44" t="s">
        <v>89</v>
      </c>
      <c r="AR2" s="202" t="s">
        <v>149</v>
      </c>
      <c r="AS2" s="148" t="s">
        <v>148</v>
      </c>
      <c r="AT2" s="43" t="s">
        <v>154</v>
      </c>
      <c r="AU2" s="148" t="s">
        <v>155</v>
      </c>
      <c r="AV2" s="201" t="s">
        <v>90</v>
      </c>
      <c r="AW2" s="205" t="s">
        <v>150</v>
      </c>
      <c r="AX2" s="148" t="s">
        <v>151</v>
      </c>
      <c r="AY2" s="203" t="s">
        <v>152</v>
      </c>
      <c r="AZ2" s="204" t="s">
        <v>153</v>
      </c>
    </row>
    <row r="3" spans="1:52" ht="30.75" thickTop="1" x14ac:dyDescent="0.25">
      <c r="A3" s="39">
        <v>35</v>
      </c>
      <c r="B3" s="28" t="s">
        <v>63</v>
      </c>
      <c r="C3" s="40" t="s">
        <v>91</v>
      </c>
      <c r="D3" s="70">
        <v>12629</v>
      </c>
      <c r="E3" s="71">
        <v>2</v>
      </c>
      <c r="F3" s="111">
        <f>22/E3/2.2</f>
        <v>5</v>
      </c>
      <c r="G3" s="108">
        <v>10</v>
      </c>
      <c r="H3" s="114">
        <f t="shared" ref="H3:H24" si="0">D3/$M$29*100</f>
        <v>2.0010172246878213</v>
      </c>
      <c r="I3" s="115">
        <v>1.9798162560788015</v>
      </c>
      <c r="J3" s="73" t="s">
        <v>92</v>
      </c>
      <c r="K3" s="74" t="s">
        <v>93</v>
      </c>
      <c r="L3" s="70">
        <v>22125.3</v>
      </c>
      <c r="M3" s="71">
        <v>2</v>
      </c>
      <c r="N3" s="111">
        <f>22/M3/2.2</f>
        <v>5</v>
      </c>
      <c r="O3" s="108">
        <v>3.333333333333333</v>
      </c>
      <c r="P3" s="111">
        <f t="shared" ref="P3:P24" si="1">L3/$M$30*100</f>
        <v>2.6297879320222406</v>
      </c>
      <c r="Q3" s="108">
        <v>2.3213429626352564</v>
      </c>
      <c r="R3" s="72" t="s">
        <v>92</v>
      </c>
      <c r="S3" s="75" t="s">
        <v>93</v>
      </c>
      <c r="T3" s="76">
        <v>176243.52999999997</v>
      </c>
      <c r="U3" s="71">
        <v>2</v>
      </c>
      <c r="V3" s="111">
        <f>22/U3/2.2</f>
        <v>5</v>
      </c>
      <c r="W3" s="108">
        <v>10</v>
      </c>
      <c r="X3" s="111">
        <f t="shared" ref="X3:X24" si="2">T3/$M$31*100</f>
        <v>17.085592996055382</v>
      </c>
      <c r="Y3" s="108">
        <v>20.103305291503425</v>
      </c>
      <c r="Z3" s="72" t="s">
        <v>92</v>
      </c>
      <c r="AA3" s="75" t="s">
        <v>93</v>
      </c>
      <c r="AB3" s="76">
        <v>188765.61</v>
      </c>
      <c r="AC3" s="71">
        <v>1</v>
      </c>
      <c r="AD3" s="111">
        <f>22/AC3/2.2</f>
        <v>10</v>
      </c>
      <c r="AE3" s="108">
        <v>10</v>
      </c>
      <c r="AF3" s="111">
        <f t="shared" ref="AF3:AF24" si="3">AB3/$M$32*100</f>
        <v>17.146013824675503</v>
      </c>
      <c r="AG3" s="108">
        <v>17.484258377244281</v>
      </c>
      <c r="AH3" s="72" t="s">
        <v>92</v>
      </c>
      <c r="AI3" s="75" t="s">
        <v>93</v>
      </c>
      <c r="AJ3" s="77">
        <v>198689.95</v>
      </c>
      <c r="AK3" s="78">
        <v>1</v>
      </c>
      <c r="AL3" s="123">
        <f>22/AK3/2.2</f>
        <v>10</v>
      </c>
      <c r="AM3" s="120">
        <v>10</v>
      </c>
      <c r="AN3" s="111">
        <f t="shared" ref="AN3:AN24" si="4">AJ3/$M$33*100</f>
        <v>17.93523581018199</v>
      </c>
      <c r="AO3" s="108">
        <v>18.668990732378806</v>
      </c>
      <c r="AP3" s="72" t="s">
        <v>92</v>
      </c>
      <c r="AQ3" s="75" t="s">
        <v>93</v>
      </c>
      <c r="AR3" s="126">
        <f>AL3+AD3+V3+N3+F3</f>
        <v>35</v>
      </c>
      <c r="AS3" s="128">
        <v>43.333333333333336</v>
      </c>
      <c r="AT3" s="139">
        <f>ROUND((AR3/5),1)</f>
        <v>7</v>
      </c>
      <c r="AU3" s="141">
        <v>8.6999999999999993</v>
      </c>
      <c r="AV3" s="31">
        <v>7</v>
      </c>
      <c r="AW3" s="133">
        <f>ROUND(AV3/0.8,1)</f>
        <v>8.8000000000000007</v>
      </c>
      <c r="AX3" s="131">
        <v>10</v>
      </c>
      <c r="AY3" s="135">
        <v>2</v>
      </c>
      <c r="AZ3" s="136">
        <f t="shared" ref="AZ3:AZ24" si="5">ROW(AZ1)</f>
        <v>1</v>
      </c>
    </row>
    <row r="4" spans="1:52" ht="15.75" x14ac:dyDescent="0.25">
      <c r="A4" s="29">
        <v>24</v>
      </c>
      <c r="B4" s="22" t="s">
        <v>56</v>
      </c>
      <c r="C4" s="30" t="s">
        <v>94</v>
      </c>
      <c r="D4" s="70">
        <v>14446.730000000001</v>
      </c>
      <c r="E4" s="71">
        <v>1</v>
      </c>
      <c r="F4" s="112">
        <f t="shared" ref="F4:F24" si="6">22/E4/2.2</f>
        <v>10</v>
      </c>
      <c r="G4" s="109">
        <v>5</v>
      </c>
      <c r="H4" s="116">
        <f t="shared" si="0"/>
        <v>2.2890296595466224</v>
      </c>
      <c r="I4" s="117">
        <v>1.7637914085183237</v>
      </c>
      <c r="J4" s="73">
        <f t="shared" ref="J4:J24" si="7">D4/$N$29*100</f>
        <v>2.3357687954729185</v>
      </c>
      <c r="K4" s="74">
        <f t="shared" ref="K4:K24" si="8">D4/$R$29*100</f>
        <v>4.3169783324097795</v>
      </c>
      <c r="L4" s="70">
        <v>36072.32</v>
      </c>
      <c r="M4" s="71">
        <v>1</v>
      </c>
      <c r="N4" s="112">
        <f t="shared" ref="N4:N24" si="9">22/M4/2.2</f>
        <v>10</v>
      </c>
      <c r="O4" s="109">
        <v>10</v>
      </c>
      <c r="P4" s="112">
        <f t="shared" si="1"/>
        <v>4.2875148276427675</v>
      </c>
      <c r="Q4" s="109">
        <v>3.4293013695543104</v>
      </c>
      <c r="R4" s="72">
        <f t="shared" ref="R4:R24" si="10">L4/$N$30*100</f>
        <v>4.4033109987805314</v>
      </c>
      <c r="S4" s="75">
        <f t="shared" ref="S4:S24" si="11">L4/$R$30*100</f>
        <v>8.2758439682292266</v>
      </c>
      <c r="T4" s="76">
        <v>191701.88</v>
      </c>
      <c r="U4" s="71">
        <v>1</v>
      </c>
      <c r="V4" s="112">
        <f t="shared" ref="V4:V24" si="12">22/U4/2.2</f>
        <v>10</v>
      </c>
      <c r="W4" s="109">
        <v>2.5</v>
      </c>
      <c r="X4" s="112">
        <f t="shared" si="2"/>
        <v>18.584173264452033</v>
      </c>
      <c r="Y4" s="109">
        <v>12.143383849120783</v>
      </c>
      <c r="Z4" s="72">
        <f t="shared" ref="Z4:Z24" si="13">T4/$N$31*100</f>
        <v>22.413696423080388</v>
      </c>
      <c r="AA4" s="75">
        <f t="shared" ref="AA4:AA24" si="14">T4/$R$31*100</f>
        <v>32.781147697252976</v>
      </c>
      <c r="AB4" s="76">
        <v>130282.54</v>
      </c>
      <c r="AC4" s="71">
        <v>2</v>
      </c>
      <c r="AD4" s="112">
        <f t="shared" ref="AD4:AD24" si="15">22/AC4/2.2</f>
        <v>5</v>
      </c>
      <c r="AE4" s="109">
        <v>2.5</v>
      </c>
      <c r="AF4" s="112">
        <f t="shared" si="3"/>
        <v>11.833862280072301</v>
      </c>
      <c r="AG4" s="109">
        <v>5.5651605698390449</v>
      </c>
      <c r="AH4" s="72">
        <f t="shared" ref="AH4:AH24" si="16">AB4/$N$32*100</f>
        <v>14.282797830214742</v>
      </c>
      <c r="AI4" s="75">
        <f t="shared" ref="AI4:AI24" si="17">AB4/$R$32*100</f>
        <v>31.113153333033061</v>
      </c>
      <c r="AJ4" s="77">
        <v>194058.1</v>
      </c>
      <c r="AK4" s="78">
        <v>2</v>
      </c>
      <c r="AL4" s="124">
        <f t="shared" ref="AL4:AL24" si="18">22/AK4/2.2</f>
        <v>5</v>
      </c>
      <c r="AM4" s="121">
        <v>2.5</v>
      </c>
      <c r="AN4" s="112">
        <f t="shared" si="4"/>
        <v>17.517130505976159</v>
      </c>
      <c r="AO4" s="109">
        <v>10.621636432185037</v>
      </c>
      <c r="AP4" s="72">
        <f t="shared" ref="AP4:AP24" si="19">AJ4/$N$33*100</f>
        <v>21.345496623691467</v>
      </c>
      <c r="AQ4" s="75">
        <f t="shared" ref="AQ4:AQ24" si="20">AJ4/$R$33*100</f>
        <v>46.682267026240233</v>
      </c>
      <c r="AR4" s="126">
        <f>AL4+AD4+V4+N4+F4</f>
        <v>40</v>
      </c>
      <c r="AS4" s="128">
        <v>22.5</v>
      </c>
      <c r="AT4" s="139">
        <f t="shared" ref="AT4:AT24" si="21">ROUND((AR4/5),1)</f>
        <v>8</v>
      </c>
      <c r="AU4" s="141">
        <v>4.5</v>
      </c>
      <c r="AV4" s="31">
        <v>8</v>
      </c>
      <c r="AW4" s="133">
        <f t="shared" ref="AW4:AW24" si="22">ROUND(AV4/0.8,1)</f>
        <v>10</v>
      </c>
      <c r="AX4" s="131">
        <v>5.2</v>
      </c>
      <c r="AY4" s="135">
        <v>1</v>
      </c>
      <c r="AZ4" s="136">
        <f t="shared" si="5"/>
        <v>2</v>
      </c>
    </row>
    <row r="5" spans="1:52" ht="30" x14ac:dyDescent="0.25">
      <c r="A5" s="29">
        <v>10</v>
      </c>
      <c r="B5" s="22" t="s">
        <v>51</v>
      </c>
      <c r="C5" s="30" t="s">
        <v>95</v>
      </c>
      <c r="D5" s="70">
        <v>9234</v>
      </c>
      <c r="E5" s="71">
        <v>3</v>
      </c>
      <c r="F5" s="112">
        <f t="shared" si="6"/>
        <v>3.333333333333333</v>
      </c>
      <c r="G5" s="109">
        <v>2.5</v>
      </c>
      <c r="H5" s="116">
        <f t="shared" si="0"/>
        <v>1.4630923313617343</v>
      </c>
      <c r="I5" s="117">
        <v>1.4598921574070749</v>
      </c>
      <c r="J5" s="73">
        <f t="shared" si="7"/>
        <v>1.4929668552950688</v>
      </c>
      <c r="K5" s="74">
        <f t="shared" si="8"/>
        <v>2.7593080179024527</v>
      </c>
      <c r="L5" s="70">
        <v>12375.02</v>
      </c>
      <c r="M5" s="71">
        <v>6</v>
      </c>
      <c r="N5" s="112">
        <f t="shared" si="9"/>
        <v>1.6666666666666665</v>
      </c>
      <c r="O5" s="109">
        <v>1.4285714285714284</v>
      </c>
      <c r="P5" s="112">
        <f t="shared" si="1"/>
        <v>1.470880767923322</v>
      </c>
      <c r="Q5" s="109">
        <v>1.4261357503845828</v>
      </c>
      <c r="R5" s="72">
        <f t="shared" si="10"/>
        <v>1.5106059625809776</v>
      </c>
      <c r="S5" s="75">
        <f t="shared" si="11"/>
        <v>2.8391224801652912</v>
      </c>
      <c r="T5" s="76">
        <v>155723.66999999998</v>
      </c>
      <c r="U5" s="71">
        <v>3</v>
      </c>
      <c r="V5" s="112">
        <f t="shared" si="12"/>
        <v>3.333333333333333</v>
      </c>
      <c r="W5" s="109">
        <v>5</v>
      </c>
      <c r="X5" s="112">
        <f t="shared" si="2"/>
        <v>15.096334290807951</v>
      </c>
      <c r="Y5" s="109">
        <v>16.377474413095637</v>
      </c>
      <c r="Z5" s="72">
        <f t="shared" si="13"/>
        <v>18.207140510400578</v>
      </c>
      <c r="AA5" s="75">
        <f t="shared" si="14"/>
        <v>26.62885009906153</v>
      </c>
      <c r="AB5" s="76">
        <v>99626.79</v>
      </c>
      <c r="AC5" s="71">
        <v>5</v>
      </c>
      <c r="AD5" s="112">
        <f t="shared" si="15"/>
        <v>2</v>
      </c>
      <c r="AE5" s="109">
        <v>5</v>
      </c>
      <c r="AF5" s="112">
        <f t="shared" si="3"/>
        <v>9.0493301118145553</v>
      </c>
      <c r="AG5" s="109">
        <v>13.336346578192405</v>
      </c>
      <c r="AH5" s="72">
        <f t="shared" si="16"/>
        <v>10.922026083028928</v>
      </c>
      <c r="AI5" s="75">
        <f t="shared" si="17"/>
        <v>23.792164271190021</v>
      </c>
      <c r="AJ5" s="77">
        <v>157508.04999999999</v>
      </c>
      <c r="AK5" s="78">
        <v>3</v>
      </c>
      <c r="AL5" s="124">
        <f t="shared" si="18"/>
        <v>3.333333333333333</v>
      </c>
      <c r="AM5" s="121">
        <v>5</v>
      </c>
      <c r="AN5" s="112">
        <f t="shared" si="4"/>
        <v>14.217850569452228</v>
      </c>
      <c r="AO5" s="109">
        <v>14.517329662525317</v>
      </c>
      <c r="AP5" s="72">
        <f t="shared" si="19"/>
        <v>17.325159575813771</v>
      </c>
      <c r="AQ5" s="75">
        <f t="shared" si="20"/>
        <v>37.889852826975002</v>
      </c>
      <c r="AR5" s="126">
        <f t="shared" ref="AR5:AR24" si="23">AL5+AD5+V5+N5+F5</f>
        <v>13.666666666666664</v>
      </c>
      <c r="AS5" s="128">
        <v>18.928571428571427</v>
      </c>
      <c r="AT5" s="139">
        <f t="shared" si="21"/>
        <v>2.7</v>
      </c>
      <c r="AU5" s="141">
        <v>3.8</v>
      </c>
      <c r="AV5" s="31">
        <v>2.7</v>
      </c>
      <c r="AW5" s="133">
        <f t="shared" si="22"/>
        <v>3.4</v>
      </c>
      <c r="AX5" s="131">
        <v>4.4000000000000004</v>
      </c>
      <c r="AY5" s="135">
        <v>3</v>
      </c>
      <c r="AZ5" s="136">
        <f t="shared" si="5"/>
        <v>3</v>
      </c>
    </row>
    <row r="6" spans="1:52" ht="30" x14ac:dyDescent="0.25">
      <c r="A6" s="29">
        <v>34</v>
      </c>
      <c r="B6" s="22" t="s">
        <v>62</v>
      </c>
      <c r="C6" s="30" t="s">
        <v>96</v>
      </c>
      <c r="D6" s="70">
        <v>6066</v>
      </c>
      <c r="E6" s="71">
        <v>5</v>
      </c>
      <c r="F6" s="112">
        <f t="shared" si="6"/>
        <v>2</v>
      </c>
      <c r="G6" s="109">
        <v>1.6666666666666665</v>
      </c>
      <c r="H6" s="116">
        <f t="shared" si="0"/>
        <v>0.96113472839942393</v>
      </c>
      <c r="I6" s="117">
        <v>0.96248371093482077</v>
      </c>
      <c r="J6" s="73">
        <f t="shared" si="7"/>
        <v>0.9807599029911076</v>
      </c>
      <c r="K6" s="74">
        <f t="shared" si="8"/>
        <v>1.8126448382712019</v>
      </c>
      <c r="L6" s="70">
        <v>13333.22</v>
      </c>
      <c r="M6" s="71">
        <v>5</v>
      </c>
      <c r="N6" s="112">
        <f t="shared" si="9"/>
        <v>2</v>
      </c>
      <c r="O6" s="109">
        <v>5</v>
      </c>
      <c r="P6" s="112">
        <f t="shared" si="1"/>
        <v>1.5847713274395185</v>
      </c>
      <c r="Q6" s="109">
        <v>2.6014510372769748</v>
      </c>
      <c r="R6" s="72">
        <f t="shared" si="10"/>
        <v>1.6275724509862561</v>
      </c>
      <c r="S6" s="75">
        <f t="shared" si="11"/>
        <v>3.0589562388577525</v>
      </c>
      <c r="T6" s="76">
        <v>118867.75</v>
      </c>
      <c r="U6" s="71">
        <v>5</v>
      </c>
      <c r="V6" s="112">
        <f t="shared" si="12"/>
        <v>2</v>
      </c>
      <c r="W6" s="109">
        <v>3.333333333333333</v>
      </c>
      <c r="X6" s="112">
        <f t="shared" si="2"/>
        <v>11.523407394625281</v>
      </c>
      <c r="Y6" s="109">
        <v>12.42779583118211</v>
      </c>
      <c r="Z6" s="72">
        <f t="shared" si="13"/>
        <v>13.897963144621292</v>
      </c>
      <c r="AA6" s="75">
        <f t="shared" si="14"/>
        <v>20.326463512982464</v>
      </c>
      <c r="AB6" s="76">
        <v>117913.51999999999</v>
      </c>
      <c r="AC6" s="71">
        <v>4</v>
      </c>
      <c r="AD6" s="112">
        <f t="shared" si="15"/>
        <v>2.5</v>
      </c>
      <c r="AE6" s="109">
        <v>3.333333333333333</v>
      </c>
      <c r="AF6" s="112">
        <f t="shared" si="3"/>
        <v>10.710355790104728</v>
      </c>
      <c r="AG6" s="109">
        <v>9.4798368284314769</v>
      </c>
      <c r="AH6" s="72">
        <f t="shared" si="16"/>
        <v>12.926789480838972</v>
      </c>
      <c r="AI6" s="75">
        <f t="shared" si="17"/>
        <v>28.159271593857937</v>
      </c>
      <c r="AJ6" s="77">
        <v>121919.09000000001</v>
      </c>
      <c r="AK6" s="78">
        <v>5</v>
      </c>
      <c r="AL6" s="124">
        <f t="shared" si="18"/>
        <v>2</v>
      </c>
      <c r="AM6" s="121">
        <v>3.333333333333333</v>
      </c>
      <c r="AN6" s="112">
        <f t="shared" si="4"/>
        <v>11.00532577975283</v>
      </c>
      <c r="AO6" s="109">
        <v>10.967725531112729</v>
      </c>
      <c r="AP6" s="72">
        <f t="shared" si="19"/>
        <v>13.410537998457867</v>
      </c>
      <c r="AQ6" s="75">
        <f t="shared" si="20"/>
        <v>29.328636707131604</v>
      </c>
      <c r="AR6" s="126">
        <f t="shared" si="23"/>
        <v>10.5</v>
      </c>
      <c r="AS6" s="128">
        <v>16.666666666666668</v>
      </c>
      <c r="AT6" s="139">
        <f t="shared" si="21"/>
        <v>2.1</v>
      </c>
      <c r="AU6" s="141">
        <v>3.3</v>
      </c>
      <c r="AV6" s="31">
        <v>2.1</v>
      </c>
      <c r="AW6" s="133">
        <f t="shared" si="22"/>
        <v>2.6</v>
      </c>
      <c r="AX6" s="131">
        <v>3.8</v>
      </c>
      <c r="AY6" s="135">
        <v>4</v>
      </c>
      <c r="AZ6" s="136">
        <f t="shared" si="5"/>
        <v>4</v>
      </c>
    </row>
    <row r="7" spans="1:52" ht="30" x14ac:dyDescent="0.25">
      <c r="A7" s="29">
        <v>4</v>
      </c>
      <c r="B7" s="22" t="s">
        <v>48</v>
      </c>
      <c r="C7" s="30" t="s">
        <v>117</v>
      </c>
      <c r="D7" s="70">
        <v>7910.64</v>
      </c>
      <c r="E7" s="71">
        <v>4</v>
      </c>
      <c r="F7" s="112">
        <f t="shared" si="6"/>
        <v>2.5</v>
      </c>
      <c r="G7" s="109">
        <v>3.333333333333333</v>
      </c>
      <c r="H7" s="116">
        <f t="shared" si="0"/>
        <v>1.2534109508515694</v>
      </c>
      <c r="I7" s="117">
        <v>1.6444199133209443</v>
      </c>
      <c r="J7" s="73">
        <f t="shared" si="7"/>
        <v>1.2790040420371869</v>
      </c>
      <c r="K7" s="74">
        <f t="shared" si="8"/>
        <v>2.3638609896837619</v>
      </c>
      <c r="L7" s="70">
        <v>9026.0300000000007</v>
      </c>
      <c r="M7" s="71">
        <v>8</v>
      </c>
      <c r="N7" s="112">
        <f t="shared" si="9"/>
        <v>1.25</v>
      </c>
      <c r="O7" s="109">
        <v>1.6666666666666665</v>
      </c>
      <c r="P7" s="112">
        <f t="shared" si="1"/>
        <v>1.0728236348465652</v>
      </c>
      <c r="Q7" s="109">
        <v>1.4695067493277951</v>
      </c>
      <c r="R7" s="72">
        <f t="shared" si="10"/>
        <v>1.1017981980178442</v>
      </c>
      <c r="S7" s="75">
        <f t="shared" si="11"/>
        <v>2.0707849102180305</v>
      </c>
      <c r="T7" s="76">
        <v>43993.73</v>
      </c>
      <c r="U7" s="71">
        <v>9</v>
      </c>
      <c r="V7" s="112">
        <f t="shared" si="12"/>
        <v>1.1111111111111112</v>
      </c>
      <c r="W7" s="109">
        <v>1.25</v>
      </c>
      <c r="X7" s="112">
        <f t="shared" si="2"/>
        <v>4.2648882779319708</v>
      </c>
      <c r="Y7" s="109">
        <v>5.3431125418855858</v>
      </c>
      <c r="Z7" s="72">
        <f t="shared" si="13"/>
        <v>5.1437268572377288</v>
      </c>
      <c r="AA7" s="75">
        <f t="shared" si="14"/>
        <v>7.5229567956405496</v>
      </c>
      <c r="AB7" s="76">
        <v>43414.19</v>
      </c>
      <c r="AC7" s="71">
        <v>9</v>
      </c>
      <c r="AD7" s="112">
        <f t="shared" si="15"/>
        <v>1.1111111111111112</v>
      </c>
      <c r="AE7" s="109">
        <v>1.25</v>
      </c>
      <c r="AF7" s="112">
        <f t="shared" si="3"/>
        <v>3.943410571062647</v>
      </c>
      <c r="AG7" s="109">
        <v>5.1853748484643303</v>
      </c>
      <c r="AH7" s="72">
        <f t="shared" si="16"/>
        <v>4.7594719809157127</v>
      </c>
      <c r="AI7" s="75">
        <f t="shared" si="17"/>
        <v>10.367869326921557</v>
      </c>
      <c r="AJ7" s="77">
        <v>47514.080000000009</v>
      </c>
      <c r="AK7" s="78">
        <v>9</v>
      </c>
      <c r="AL7" s="124">
        <f t="shared" si="18"/>
        <v>1.1111111111111112</v>
      </c>
      <c r="AM7" s="121">
        <v>1.25</v>
      </c>
      <c r="AN7" s="112">
        <f t="shared" si="4"/>
        <v>4.288975004039469</v>
      </c>
      <c r="AO7" s="109">
        <v>5.2424460557810839</v>
      </c>
      <c r="AP7" s="72">
        <f t="shared" si="19"/>
        <v>5.2263298167806784</v>
      </c>
      <c r="AQ7" s="75">
        <f t="shared" si="20"/>
        <v>11.429901509218841</v>
      </c>
      <c r="AR7" s="126">
        <f t="shared" si="23"/>
        <v>7.0833333333333339</v>
      </c>
      <c r="AS7" s="128">
        <v>8.75</v>
      </c>
      <c r="AT7" s="139">
        <f t="shared" si="21"/>
        <v>1.4</v>
      </c>
      <c r="AU7" s="141">
        <v>1.8</v>
      </c>
      <c r="AV7" s="31">
        <v>1.4</v>
      </c>
      <c r="AW7" s="133">
        <f t="shared" si="22"/>
        <v>1.8</v>
      </c>
      <c r="AX7" s="131">
        <v>2.1</v>
      </c>
      <c r="AY7" s="135">
        <v>7</v>
      </c>
      <c r="AZ7" s="136">
        <f t="shared" si="5"/>
        <v>5</v>
      </c>
    </row>
    <row r="8" spans="1:52" ht="15.75" x14ac:dyDescent="0.25">
      <c r="A8" s="29">
        <v>2</v>
      </c>
      <c r="B8" s="22" t="s">
        <v>47</v>
      </c>
      <c r="C8" s="30" t="s">
        <v>97</v>
      </c>
      <c r="D8" s="70">
        <v>1410.08</v>
      </c>
      <c r="E8" s="71">
        <v>18</v>
      </c>
      <c r="F8" s="112">
        <f t="shared" si="6"/>
        <v>0.55555555555555558</v>
      </c>
      <c r="G8" s="109">
        <v>0.66666666666666652</v>
      </c>
      <c r="H8" s="116">
        <f t="shared" si="0"/>
        <v>0.22342183610640612</v>
      </c>
      <c r="I8" s="117">
        <v>0.31990254321705364</v>
      </c>
      <c r="J8" s="73">
        <f t="shared" si="7"/>
        <v>0.22798383185125304</v>
      </c>
      <c r="K8" s="74">
        <f t="shared" si="8"/>
        <v>0.42136073747930369</v>
      </c>
      <c r="L8" s="70">
        <v>15003.130000000001</v>
      </c>
      <c r="M8" s="71">
        <v>4</v>
      </c>
      <c r="N8" s="112">
        <f t="shared" si="9"/>
        <v>2.5</v>
      </c>
      <c r="O8" s="109">
        <v>2.5</v>
      </c>
      <c r="P8" s="112">
        <f t="shared" si="1"/>
        <v>1.7832549261054469</v>
      </c>
      <c r="Q8" s="109">
        <v>2.1325432529850397</v>
      </c>
      <c r="R8" s="72">
        <f t="shared" si="10"/>
        <v>1.8314166470339073</v>
      </c>
      <c r="S8" s="75">
        <f t="shared" si="11"/>
        <v>3.4420731163135327</v>
      </c>
      <c r="T8" s="76">
        <v>102552.98</v>
      </c>
      <c r="U8" s="71">
        <v>6</v>
      </c>
      <c r="V8" s="112">
        <f t="shared" si="12"/>
        <v>1.6666666666666665</v>
      </c>
      <c r="W8" s="109">
        <v>1.6666666666666665</v>
      </c>
      <c r="X8" s="112">
        <f t="shared" si="2"/>
        <v>9.9418031221492669</v>
      </c>
      <c r="Y8" s="109">
        <v>9.9870349561150409</v>
      </c>
      <c r="Z8" s="72">
        <f t="shared" si="13"/>
        <v>11.990447673242612</v>
      </c>
      <c r="AA8" s="75">
        <f t="shared" si="14"/>
        <v>17.536627101275325</v>
      </c>
      <c r="AB8" s="76">
        <v>83492.279999999984</v>
      </c>
      <c r="AC8" s="71">
        <v>6</v>
      </c>
      <c r="AD8" s="112">
        <f t="shared" si="15"/>
        <v>1.6666666666666665</v>
      </c>
      <c r="AE8" s="109">
        <v>1.6666666666666665</v>
      </c>
      <c r="AF8" s="112">
        <f t="shared" si="3"/>
        <v>7.5837955183344974</v>
      </c>
      <c r="AG8" s="109">
        <v>9.0267083067054124</v>
      </c>
      <c r="AH8" s="72">
        <f t="shared" si="16"/>
        <v>9.1532092913116472</v>
      </c>
      <c r="AI8" s="75">
        <f t="shared" si="17"/>
        <v>19.939034883450457</v>
      </c>
      <c r="AJ8" s="77">
        <v>104146.11</v>
      </c>
      <c r="AK8" s="78">
        <v>6</v>
      </c>
      <c r="AL8" s="124">
        <f t="shared" si="18"/>
        <v>1.6666666666666665</v>
      </c>
      <c r="AM8" s="121">
        <v>1.6666666666666665</v>
      </c>
      <c r="AN8" s="112">
        <f t="shared" si="4"/>
        <v>9.4010041351520428</v>
      </c>
      <c r="AO8" s="109">
        <v>9.1878021621526837</v>
      </c>
      <c r="AP8" s="72">
        <f t="shared" si="19"/>
        <v>11.455592110690562</v>
      </c>
      <c r="AQ8" s="75">
        <f t="shared" si="20"/>
        <v>25.053200648487174</v>
      </c>
      <c r="AR8" s="126">
        <f t="shared" si="23"/>
        <v>8.0555555555555554</v>
      </c>
      <c r="AS8" s="128">
        <v>8.1666666666666661</v>
      </c>
      <c r="AT8" s="139">
        <f t="shared" si="21"/>
        <v>1.6</v>
      </c>
      <c r="AU8" s="141">
        <v>1.6</v>
      </c>
      <c r="AV8" s="31">
        <v>1.6</v>
      </c>
      <c r="AW8" s="133">
        <f t="shared" si="22"/>
        <v>2</v>
      </c>
      <c r="AX8" s="131">
        <v>1.8</v>
      </c>
      <c r="AY8" s="135">
        <v>6</v>
      </c>
      <c r="AZ8" s="136">
        <f t="shared" si="5"/>
        <v>6</v>
      </c>
    </row>
    <row r="9" spans="1:52" ht="30" x14ac:dyDescent="0.25">
      <c r="A9" s="29">
        <v>26</v>
      </c>
      <c r="B9" s="22" t="s">
        <v>58</v>
      </c>
      <c r="C9" s="30" t="s">
        <v>98</v>
      </c>
      <c r="D9" s="70">
        <v>3287</v>
      </c>
      <c r="E9" s="71">
        <v>9</v>
      </c>
      <c r="F9" s="112">
        <f t="shared" si="6"/>
        <v>1.1111111111111112</v>
      </c>
      <c r="G9" s="109">
        <v>1.1111111111111112</v>
      </c>
      <c r="H9" s="116">
        <f t="shared" si="0"/>
        <v>0.52081270231600829</v>
      </c>
      <c r="I9" s="117">
        <v>0.55358326774160882</v>
      </c>
      <c r="J9" s="73">
        <f t="shared" si="7"/>
        <v>0.53144704931285369</v>
      </c>
      <c r="K9" s="74">
        <f t="shared" si="8"/>
        <v>0.98222281295704594</v>
      </c>
      <c r="L9" s="70">
        <v>5098.1100000000006</v>
      </c>
      <c r="M9" s="71">
        <v>10</v>
      </c>
      <c r="N9" s="112">
        <f t="shared" si="9"/>
        <v>1</v>
      </c>
      <c r="O9" s="109">
        <v>0.83333333333333326</v>
      </c>
      <c r="P9" s="112">
        <f t="shared" si="1"/>
        <v>0.6059555420320587</v>
      </c>
      <c r="Q9" s="109">
        <v>0.59681113387046469</v>
      </c>
      <c r="R9" s="72">
        <f t="shared" si="10"/>
        <v>0.62232104383618836</v>
      </c>
      <c r="S9" s="75">
        <f t="shared" si="11"/>
        <v>1.1696270961465498</v>
      </c>
      <c r="T9" s="76">
        <v>120162.41999999998</v>
      </c>
      <c r="U9" s="71">
        <v>4</v>
      </c>
      <c r="V9" s="112">
        <f t="shared" si="12"/>
        <v>2.5</v>
      </c>
      <c r="W9" s="109">
        <v>2</v>
      </c>
      <c r="X9" s="112">
        <f t="shared" si="2"/>
        <v>11.648916709402412</v>
      </c>
      <c r="Y9" s="109">
        <v>11.974906105425132</v>
      </c>
      <c r="Z9" s="72">
        <f t="shared" si="13"/>
        <v>14.049335370851255</v>
      </c>
      <c r="AA9" s="75">
        <f t="shared" si="14"/>
        <v>20.547852935398154</v>
      </c>
      <c r="AB9" s="76">
        <v>119381.31</v>
      </c>
      <c r="AC9" s="71">
        <v>3</v>
      </c>
      <c r="AD9" s="112">
        <f t="shared" si="15"/>
        <v>3.333333333333333</v>
      </c>
      <c r="AE9" s="109">
        <v>2</v>
      </c>
      <c r="AF9" s="112">
        <f t="shared" si="3"/>
        <v>10.843678526336824</v>
      </c>
      <c r="AG9" s="109">
        <v>8.2685995831667629</v>
      </c>
      <c r="AH9" s="72">
        <f t="shared" si="16"/>
        <v>13.087702430703249</v>
      </c>
      <c r="AI9" s="75">
        <f t="shared" si="17"/>
        <v>28.509798804416569</v>
      </c>
      <c r="AJ9" s="77">
        <v>122080.41999999998</v>
      </c>
      <c r="AK9" s="78">
        <v>4</v>
      </c>
      <c r="AL9" s="124">
        <f t="shared" si="18"/>
        <v>2.5</v>
      </c>
      <c r="AM9" s="121">
        <v>2</v>
      </c>
      <c r="AN9" s="112">
        <f t="shared" si="4"/>
        <v>11.019888628015947</v>
      </c>
      <c r="AO9" s="109">
        <v>10.59957826624464</v>
      </c>
      <c r="AP9" s="72">
        <f t="shared" si="19"/>
        <v>13.428283554919046</v>
      </c>
      <c r="AQ9" s="75">
        <f t="shared" si="20"/>
        <v>29.367445961367022</v>
      </c>
      <c r="AR9" s="126">
        <f t="shared" si="23"/>
        <v>10.444444444444443</v>
      </c>
      <c r="AS9" s="128">
        <v>7.9444444444444446</v>
      </c>
      <c r="AT9" s="139">
        <f t="shared" si="21"/>
        <v>2.1</v>
      </c>
      <c r="AU9" s="141">
        <v>1.6</v>
      </c>
      <c r="AV9" s="31">
        <v>2.1</v>
      </c>
      <c r="AW9" s="133">
        <f t="shared" si="22"/>
        <v>2.6</v>
      </c>
      <c r="AX9" s="131">
        <v>1.8</v>
      </c>
      <c r="AY9" s="135">
        <v>5</v>
      </c>
      <c r="AZ9" s="136">
        <f t="shared" si="5"/>
        <v>7</v>
      </c>
    </row>
    <row r="10" spans="1:52" ht="15.75" x14ac:dyDescent="0.25">
      <c r="A10" s="29">
        <v>27</v>
      </c>
      <c r="B10" s="22" t="s">
        <v>59</v>
      </c>
      <c r="C10" s="30" t="s">
        <v>99</v>
      </c>
      <c r="D10" s="70">
        <v>5105</v>
      </c>
      <c r="E10" s="71">
        <v>7</v>
      </c>
      <c r="F10" s="112">
        <f t="shared" si="6"/>
        <v>1.4285714285714284</v>
      </c>
      <c r="G10" s="109">
        <v>1.25</v>
      </c>
      <c r="H10" s="116">
        <f t="shared" si="0"/>
        <v>0.80886791765233412</v>
      </c>
      <c r="I10" s="117">
        <v>0.77599636823248541</v>
      </c>
      <c r="J10" s="73">
        <f t="shared" si="7"/>
        <v>0.8253839935327405</v>
      </c>
      <c r="K10" s="74">
        <f t="shared" si="8"/>
        <v>1.5254783876317977</v>
      </c>
      <c r="L10" s="70">
        <v>11218</v>
      </c>
      <c r="M10" s="71">
        <v>7</v>
      </c>
      <c r="N10" s="112">
        <f t="shared" si="9"/>
        <v>1.4285714285714284</v>
      </c>
      <c r="O10" s="109">
        <v>1.25</v>
      </c>
      <c r="P10" s="112">
        <f t="shared" si="1"/>
        <v>1.3333586898901031</v>
      </c>
      <c r="Q10" s="109">
        <v>1.3054567493870988</v>
      </c>
      <c r="R10" s="72">
        <f t="shared" si="10"/>
        <v>1.3693697212799176</v>
      </c>
      <c r="S10" s="75">
        <f t="shared" si="11"/>
        <v>2.5736747077979865</v>
      </c>
      <c r="T10" s="76">
        <v>99717.549999999988</v>
      </c>
      <c r="U10" s="71">
        <v>7</v>
      </c>
      <c r="V10" s="112">
        <f t="shared" si="12"/>
        <v>1.4285714285714284</v>
      </c>
      <c r="W10" s="109">
        <v>1.4285714285714284</v>
      </c>
      <c r="X10" s="112">
        <f t="shared" si="2"/>
        <v>9.66692776673165</v>
      </c>
      <c r="Y10" s="109">
        <v>9.9595205555724284</v>
      </c>
      <c r="Z10" s="72">
        <f t="shared" si="13"/>
        <v>11.658930490161804</v>
      </c>
      <c r="AA10" s="75">
        <f t="shared" si="14"/>
        <v>17.051766704417336</v>
      </c>
      <c r="AB10" s="76">
        <v>76405.11</v>
      </c>
      <c r="AC10" s="71">
        <v>7</v>
      </c>
      <c r="AD10" s="112">
        <f t="shared" si="15"/>
        <v>1.4285714285714284</v>
      </c>
      <c r="AE10" s="109">
        <v>1.4285714285714284</v>
      </c>
      <c r="AF10" s="112">
        <f t="shared" si="3"/>
        <v>6.9400515927443163</v>
      </c>
      <c r="AG10" s="109">
        <v>6.8652248478614339</v>
      </c>
      <c r="AH10" s="72">
        <f t="shared" si="16"/>
        <v>8.3762470345244928</v>
      </c>
      <c r="AI10" s="75">
        <f t="shared" si="17"/>
        <v>18.246527146747816</v>
      </c>
      <c r="AJ10" s="77">
        <v>102234.54999999999</v>
      </c>
      <c r="AK10" s="78">
        <v>7</v>
      </c>
      <c r="AL10" s="124">
        <f t="shared" si="18"/>
        <v>1.4285714285714284</v>
      </c>
      <c r="AM10" s="121">
        <v>1.4285714285714284</v>
      </c>
      <c r="AN10" s="112">
        <f t="shared" si="4"/>
        <v>9.228452481858497</v>
      </c>
      <c r="AO10" s="109">
        <v>8.7044207517557624</v>
      </c>
      <c r="AP10" s="72">
        <f t="shared" si="19"/>
        <v>11.245329320701462</v>
      </c>
      <c r="AQ10" s="75">
        <f t="shared" si="20"/>
        <v>24.593359217716284</v>
      </c>
      <c r="AR10" s="126">
        <f t="shared" si="23"/>
        <v>7.1428571428571423</v>
      </c>
      <c r="AS10" s="128">
        <v>6.7857142857142847</v>
      </c>
      <c r="AT10" s="139">
        <f t="shared" si="21"/>
        <v>1.4</v>
      </c>
      <c r="AU10" s="141">
        <v>1.4</v>
      </c>
      <c r="AV10" s="31">
        <v>1.4</v>
      </c>
      <c r="AW10" s="133">
        <f t="shared" si="22"/>
        <v>1.8</v>
      </c>
      <c r="AX10" s="131">
        <v>1.6</v>
      </c>
      <c r="AY10" s="135">
        <v>8</v>
      </c>
      <c r="AZ10" s="136">
        <f t="shared" si="5"/>
        <v>8</v>
      </c>
    </row>
    <row r="11" spans="1:52" ht="30" x14ac:dyDescent="0.25">
      <c r="A11" s="29">
        <v>21</v>
      </c>
      <c r="B11" s="22" t="s">
        <v>138</v>
      </c>
      <c r="C11" s="30" t="s">
        <v>120</v>
      </c>
      <c r="D11" s="70">
        <v>5834.05</v>
      </c>
      <c r="E11" s="71">
        <v>6</v>
      </c>
      <c r="F11" s="112">
        <f t="shared" si="6"/>
        <v>1.6666666666666665</v>
      </c>
      <c r="G11" s="109">
        <v>2</v>
      </c>
      <c r="H11" s="116">
        <f t="shared" si="0"/>
        <v>0.92438312928101873</v>
      </c>
      <c r="I11" s="117">
        <v>1.2258848350844418</v>
      </c>
      <c r="J11" s="73">
        <f t="shared" si="7"/>
        <v>0.94325788197251426</v>
      </c>
      <c r="K11" s="74">
        <f t="shared" si="8"/>
        <v>1.7433334353307133</v>
      </c>
      <c r="L11" s="70">
        <v>15039.94</v>
      </c>
      <c r="M11" s="71">
        <v>3</v>
      </c>
      <c r="N11" s="112">
        <f t="shared" si="9"/>
        <v>3.333333333333333</v>
      </c>
      <c r="O11" s="109">
        <v>2</v>
      </c>
      <c r="P11" s="112">
        <f t="shared" si="1"/>
        <v>1.7876301207368299</v>
      </c>
      <c r="Q11" s="109">
        <v>2.0966907478286037</v>
      </c>
      <c r="R11" s="72">
        <f t="shared" si="10"/>
        <v>1.8359100058715174</v>
      </c>
      <c r="S11" s="75">
        <f t="shared" si="11"/>
        <v>3.4505182015331837</v>
      </c>
      <c r="T11" s="76">
        <v>19541.310000000001</v>
      </c>
      <c r="U11" s="71">
        <v>17</v>
      </c>
      <c r="V11" s="112">
        <f t="shared" si="12"/>
        <v>0.58823529411764708</v>
      </c>
      <c r="W11" s="109">
        <v>0.58823529411764708</v>
      </c>
      <c r="X11" s="112">
        <f t="shared" si="2"/>
        <v>1.8943950411668846</v>
      </c>
      <c r="Y11" s="109">
        <v>2.2267804537309805</v>
      </c>
      <c r="Z11" s="72">
        <f t="shared" si="13"/>
        <v>2.2847610573735895</v>
      </c>
      <c r="AA11" s="75">
        <f t="shared" si="14"/>
        <v>3.3415768760734461</v>
      </c>
      <c r="AB11" s="76">
        <v>20464</v>
      </c>
      <c r="AC11" s="71">
        <v>17</v>
      </c>
      <c r="AD11" s="112">
        <f t="shared" si="15"/>
        <v>0.58823529411764708</v>
      </c>
      <c r="AE11" s="109">
        <v>0.58823529411764708</v>
      </c>
      <c r="AF11" s="112">
        <f t="shared" si="3"/>
        <v>1.8587921121233868</v>
      </c>
      <c r="AG11" s="109">
        <v>2.0666821873820296</v>
      </c>
      <c r="AH11" s="72">
        <f t="shared" si="16"/>
        <v>2.2434562205919111</v>
      </c>
      <c r="AI11" s="75">
        <f t="shared" si="17"/>
        <v>4.8870675211520176</v>
      </c>
      <c r="AJ11" s="77">
        <v>20674</v>
      </c>
      <c r="AK11" s="78">
        <v>17</v>
      </c>
      <c r="AL11" s="124">
        <f t="shared" si="18"/>
        <v>0.58823529411764708</v>
      </c>
      <c r="AM11" s="121">
        <v>0.58823529411764708</v>
      </c>
      <c r="AN11" s="112">
        <f t="shared" si="4"/>
        <v>1.8661893323728875</v>
      </c>
      <c r="AO11" s="109">
        <v>2.0101251172700412</v>
      </c>
      <c r="AP11" s="72">
        <f t="shared" si="19"/>
        <v>2.2740447175263356</v>
      </c>
      <c r="AQ11" s="75">
        <f t="shared" si="20"/>
        <v>4.9733002049411521</v>
      </c>
      <c r="AR11" s="126">
        <f t="shared" si="23"/>
        <v>6.7647058823529402</v>
      </c>
      <c r="AS11" s="128">
        <v>5.7647058823529411</v>
      </c>
      <c r="AT11" s="139">
        <f t="shared" si="21"/>
        <v>1.4</v>
      </c>
      <c r="AU11" s="141">
        <v>1.2</v>
      </c>
      <c r="AV11" s="31">
        <v>1.4</v>
      </c>
      <c r="AW11" s="133">
        <f t="shared" si="22"/>
        <v>1.8</v>
      </c>
      <c r="AX11" s="131">
        <v>1.4</v>
      </c>
      <c r="AY11" s="135">
        <v>9</v>
      </c>
      <c r="AZ11" s="136">
        <f t="shared" si="5"/>
        <v>9</v>
      </c>
    </row>
    <row r="12" spans="1:52" ht="30" x14ac:dyDescent="0.25">
      <c r="A12" s="29">
        <v>30</v>
      </c>
      <c r="B12" s="22" t="s">
        <v>61</v>
      </c>
      <c r="C12" s="30" t="s">
        <v>100</v>
      </c>
      <c r="D12" s="70">
        <v>1950.52</v>
      </c>
      <c r="E12" s="71">
        <v>14</v>
      </c>
      <c r="F12" s="112">
        <f t="shared" si="6"/>
        <v>0.71428571428571419</v>
      </c>
      <c r="G12" s="109">
        <v>0.83333333333333326</v>
      </c>
      <c r="H12" s="116">
        <f t="shared" si="0"/>
        <v>0.30905250749054469</v>
      </c>
      <c r="I12" s="117">
        <v>0.37852684797199099</v>
      </c>
      <c r="J12" s="73">
        <f t="shared" si="7"/>
        <v>0.31536297493936943</v>
      </c>
      <c r="K12" s="74">
        <f t="shared" si="8"/>
        <v>0.58285526045907432</v>
      </c>
      <c r="L12" s="70">
        <v>3907.12</v>
      </c>
      <c r="M12" s="71">
        <v>13</v>
      </c>
      <c r="N12" s="112">
        <f t="shared" si="9"/>
        <v>0.76923076923076916</v>
      </c>
      <c r="O12" s="109">
        <v>0.71428571428571419</v>
      </c>
      <c r="P12" s="112">
        <f t="shared" si="1"/>
        <v>0.46439582852945444</v>
      </c>
      <c r="Q12" s="109">
        <v>0.5229961061342322</v>
      </c>
      <c r="R12" s="72">
        <f t="shared" si="10"/>
        <v>0.47693811957632298</v>
      </c>
      <c r="S12" s="75">
        <f t="shared" si="11"/>
        <v>0.89638580177675775</v>
      </c>
      <c r="T12" s="76">
        <v>34245.53</v>
      </c>
      <c r="U12" s="71">
        <v>10</v>
      </c>
      <c r="V12" s="112">
        <f t="shared" si="12"/>
        <v>1</v>
      </c>
      <c r="W12" s="109">
        <v>1.1111111111111112</v>
      </c>
      <c r="X12" s="112">
        <f t="shared" si="2"/>
        <v>3.3198676145116055</v>
      </c>
      <c r="Y12" s="109">
        <v>4.0727629807351615</v>
      </c>
      <c r="Z12" s="72">
        <f t="shared" si="13"/>
        <v>4.0039717569149138</v>
      </c>
      <c r="AA12" s="75">
        <f t="shared" si="14"/>
        <v>5.8560081773882846</v>
      </c>
      <c r="AB12" s="76">
        <v>35856.47</v>
      </c>
      <c r="AC12" s="71">
        <v>10</v>
      </c>
      <c r="AD12" s="112">
        <f t="shared" si="15"/>
        <v>1</v>
      </c>
      <c r="AE12" s="109">
        <v>1.1111111111111112</v>
      </c>
      <c r="AF12" s="112">
        <f t="shared" si="3"/>
        <v>3.2569255084337785</v>
      </c>
      <c r="AG12" s="109">
        <v>2.3318777252072804</v>
      </c>
      <c r="AH12" s="72">
        <f t="shared" si="16"/>
        <v>3.9309236058428092</v>
      </c>
      <c r="AI12" s="75">
        <f t="shared" si="17"/>
        <v>8.5629881724082146</v>
      </c>
      <c r="AJ12" s="77">
        <v>36111</v>
      </c>
      <c r="AK12" s="78">
        <v>10</v>
      </c>
      <c r="AL12" s="124">
        <f t="shared" si="18"/>
        <v>1</v>
      </c>
      <c r="AM12" s="121">
        <v>1.1111111111111112</v>
      </c>
      <c r="AN12" s="112">
        <f t="shared" si="4"/>
        <v>3.2596480110920645</v>
      </c>
      <c r="AO12" s="109">
        <v>3.6354738586446653</v>
      </c>
      <c r="AP12" s="72">
        <f t="shared" si="19"/>
        <v>3.9720435713743596</v>
      </c>
      <c r="AQ12" s="75">
        <f t="shared" si="20"/>
        <v>8.686797122019442</v>
      </c>
      <c r="AR12" s="126">
        <f t="shared" si="23"/>
        <v>4.4835164835164836</v>
      </c>
      <c r="AS12" s="128">
        <v>4.8809523809523805</v>
      </c>
      <c r="AT12" s="139">
        <f t="shared" si="21"/>
        <v>0.9</v>
      </c>
      <c r="AU12" s="141">
        <v>1</v>
      </c>
      <c r="AV12" s="31">
        <v>0.9</v>
      </c>
      <c r="AW12" s="133">
        <f t="shared" si="22"/>
        <v>1.1000000000000001</v>
      </c>
      <c r="AX12" s="131">
        <v>1.1000000000000001</v>
      </c>
      <c r="AY12" s="135">
        <v>11</v>
      </c>
      <c r="AZ12" s="136">
        <f t="shared" si="5"/>
        <v>10</v>
      </c>
    </row>
    <row r="13" spans="1:52" ht="30" x14ac:dyDescent="0.25">
      <c r="A13" s="29">
        <v>28</v>
      </c>
      <c r="B13" s="22" t="s">
        <v>60</v>
      </c>
      <c r="C13" s="30" t="s">
        <v>101</v>
      </c>
      <c r="D13" s="70">
        <v>1876</v>
      </c>
      <c r="E13" s="71">
        <v>15</v>
      </c>
      <c r="F13" s="112">
        <f t="shared" si="6"/>
        <v>0.66666666666666652</v>
      </c>
      <c r="G13" s="109">
        <v>0.71428571428571419</v>
      </c>
      <c r="H13" s="116">
        <f t="shared" si="0"/>
        <v>0.29724509569359042</v>
      </c>
      <c r="I13" s="117">
        <v>0.34537717146710994</v>
      </c>
      <c r="J13" s="73">
        <f t="shared" si="7"/>
        <v>0.30331447049312854</v>
      </c>
      <c r="K13" s="74">
        <f t="shared" si="8"/>
        <v>0.56058716066547554</v>
      </c>
      <c r="L13" s="70">
        <v>3484</v>
      </c>
      <c r="M13" s="71">
        <v>15</v>
      </c>
      <c r="N13" s="112">
        <f t="shared" si="9"/>
        <v>0.66666666666666652</v>
      </c>
      <c r="O13" s="109">
        <v>0.625</v>
      </c>
      <c r="P13" s="112">
        <f t="shared" si="1"/>
        <v>0.41410426774622211</v>
      </c>
      <c r="Q13" s="109">
        <v>0.45436064337147336</v>
      </c>
      <c r="R13" s="72">
        <f t="shared" si="10"/>
        <v>0.42528829639322807</v>
      </c>
      <c r="S13" s="75">
        <f t="shared" si="11"/>
        <v>0.79931205936603544</v>
      </c>
      <c r="T13" s="76">
        <v>31652.14</v>
      </c>
      <c r="U13" s="71">
        <v>11</v>
      </c>
      <c r="V13" s="112">
        <f t="shared" si="12"/>
        <v>0.90909090909090906</v>
      </c>
      <c r="W13" s="109">
        <v>1</v>
      </c>
      <c r="X13" s="112">
        <f t="shared" si="2"/>
        <v>3.0684563654289296</v>
      </c>
      <c r="Y13" s="109">
        <v>3.5286725179943517</v>
      </c>
      <c r="Z13" s="72">
        <f t="shared" si="13"/>
        <v>3.7007537803011616</v>
      </c>
      <c r="AA13" s="75">
        <f t="shared" si="14"/>
        <v>5.4125367798903632</v>
      </c>
      <c r="AB13" s="76">
        <v>33975.5</v>
      </c>
      <c r="AC13" s="71">
        <v>11</v>
      </c>
      <c r="AD13" s="112">
        <f t="shared" si="15"/>
        <v>0.90909090909090906</v>
      </c>
      <c r="AE13" s="109">
        <v>1</v>
      </c>
      <c r="AF13" s="112">
        <f t="shared" si="3"/>
        <v>3.0860726840035246</v>
      </c>
      <c r="AG13" s="109">
        <v>2.7762262215374967</v>
      </c>
      <c r="AH13" s="72">
        <f t="shared" si="16"/>
        <v>3.7247139768725797</v>
      </c>
      <c r="AI13" s="75">
        <f t="shared" si="17"/>
        <v>8.1137882410525997</v>
      </c>
      <c r="AJ13" s="77">
        <v>34282.210000000006</v>
      </c>
      <c r="AK13" s="78">
        <v>11</v>
      </c>
      <c r="AL13" s="124">
        <f t="shared" si="18"/>
        <v>0.90909090909090906</v>
      </c>
      <c r="AM13" s="121">
        <v>1</v>
      </c>
      <c r="AN13" s="112">
        <f t="shared" si="4"/>
        <v>3.094567794919568</v>
      </c>
      <c r="AO13" s="109">
        <v>3.1202020113456022</v>
      </c>
      <c r="AP13" s="72">
        <f t="shared" si="19"/>
        <v>3.7708850999143144</v>
      </c>
      <c r="AQ13" s="75">
        <f t="shared" si="20"/>
        <v>8.2468666933750434</v>
      </c>
      <c r="AR13" s="126">
        <f t="shared" si="23"/>
        <v>4.0606060606060606</v>
      </c>
      <c r="AS13" s="128">
        <v>4.3392857142857144</v>
      </c>
      <c r="AT13" s="139">
        <f t="shared" si="21"/>
        <v>0.8</v>
      </c>
      <c r="AU13" s="141">
        <v>0.9</v>
      </c>
      <c r="AV13" s="31">
        <v>0.8</v>
      </c>
      <c r="AW13" s="133">
        <f t="shared" si="22"/>
        <v>1</v>
      </c>
      <c r="AX13" s="131">
        <v>1</v>
      </c>
      <c r="AY13" s="135">
        <v>13</v>
      </c>
      <c r="AZ13" s="136">
        <f t="shared" si="5"/>
        <v>11</v>
      </c>
    </row>
    <row r="14" spans="1:52" ht="30" x14ac:dyDescent="0.25">
      <c r="A14" s="29">
        <v>23</v>
      </c>
      <c r="B14" s="22" t="s">
        <v>55</v>
      </c>
      <c r="C14" s="30" t="s">
        <v>123</v>
      </c>
      <c r="D14" s="70">
        <v>1708.05</v>
      </c>
      <c r="E14" s="71">
        <v>17</v>
      </c>
      <c r="F14" s="112">
        <f t="shared" si="6"/>
        <v>0.58823529411764708</v>
      </c>
      <c r="G14" s="109">
        <v>0.58823529411764708</v>
      </c>
      <c r="H14" s="116">
        <f t="shared" si="0"/>
        <v>0.27063405421078729</v>
      </c>
      <c r="I14" s="117">
        <v>0.28071080744773619</v>
      </c>
      <c r="J14" s="73">
        <f t="shared" si="7"/>
        <v>0.27616006467259496</v>
      </c>
      <c r="K14" s="74">
        <f t="shared" si="8"/>
        <v>0.51040026640440594</v>
      </c>
      <c r="L14" s="70">
        <v>2998.1000000000004</v>
      </c>
      <c r="M14" s="71">
        <v>17</v>
      </c>
      <c r="N14" s="112">
        <f t="shared" si="9"/>
        <v>0.58823529411764708</v>
      </c>
      <c r="O14" s="109">
        <v>1.1111111111111112</v>
      </c>
      <c r="P14" s="112">
        <f t="shared" si="1"/>
        <v>0.35635074774108738</v>
      </c>
      <c r="Q14" s="109">
        <v>0.80203909047455824</v>
      </c>
      <c r="R14" s="72">
        <f t="shared" si="10"/>
        <v>0.36597498318499927</v>
      </c>
      <c r="S14" s="75">
        <f t="shared" si="11"/>
        <v>0.68783509907729945</v>
      </c>
      <c r="T14" s="76">
        <v>30917</v>
      </c>
      <c r="U14" s="71">
        <v>12</v>
      </c>
      <c r="V14" s="112">
        <f t="shared" si="12"/>
        <v>0.83333333333333326</v>
      </c>
      <c r="W14" s="109">
        <v>0.90909090909090906</v>
      </c>
      <c r="X14" s="112">
        <f t="shared" si="2"/>
        <v>2.9971896197213277</v>
      </c>
      <c r="Y14" s="109">
        <v>2.896923497433717</v>
      </c>
      <c r="Z14" s="72">
        <f t="shared" si="13"/>
        <v>3.6148015466117305</v>
      </c>
      <c r="AA14" s="75">
        <f t="shared" si="14"/>
        <v>5.2868273558713677</v>
      </c>
      <c r="AB14" s="76">
        <v>31012</v>
      </c>
      <c r="AC14" s="71">
        <v>13</v>
      </c>
      <c r="AD14" s="112">
        <f t="shared" si="15"/>
        <v>0.76923076923076916</v>
      </c>
      <c r="AE14" s="109">
        <v>0.90909090909090906</v>
      </c>
      <c r="AF14" s="112">
        <f t="shared" si="3"/>
        <v>2.8168911738257654</v>
      </c>
      <c r="AG14" s="109">
        <v>2.4975972263059432</v>
      </c>
      <c r="AH14" s="72">
        <f t="shared" si="16"/>
        <v>3.399827224051815</v>
      </c>
      <c r="AI14" s="75">
        <f t="shared" si="17"/>
        <v>7.4060661633095384</v>
      </c>
      <c r="AJ14" s="77">
        <v>32584.070000000003</v>
      </c>
      <c r="AK14" s="78">
        <v>13</v>
      </c>
      <c r="AL14" s="124">
        <f t="shared" si="18"/>
        <v>0.76923076923076916</v>
      </c>
      <c r="AM14" s="121">
        <v>0.83333333333333326</v>
      </c>
      <c r="AN14" s="112">
        <f t="shared" si="4"/>
        <v>2.9412810215387175</v>
      </c>
      <c r="AO14" s="109">
        <v>2.7497374027864239</v>
      </c>
      <c r="AP14" s="72">
        <f t="shared" si="19"/>
        <v>3.5840975263136476</v>
      </c>
      <c r="AQ14" s="75">
        <f t="shared" si="20"/>
        <v>7.8383651934225043</v>
      </c>
      <c r="AR14" s="126">
        <f t="shared" si="23"/>
        <v>3.5482654600301657</v>
      </c>
      <c r="AS14" s="128">
        <v>4.3508615567439097</v>
      </c>
      <c r="AT14" s="139">
        <f t="shared" si="21"/>
        <v>0.7</v>
      </c>
      <c r="AU14" s="141">
        <v>0.9</v>
      </c>
      <c r="AV14" s="31">
        <v>0.7</v>
      </c>
      <c r="AW14" s="133">
        <f t="shared" si="22"/>
        <v>0.9</v>
      </c>
      <c r="AX14" s="131">
        <v>1</v>
      </c>
      <c r="AY14" s="135">
        <v>15</v>
      </c>
      <c r="AZ14" s="136">
        <f t="shared" si="5"/>
        <v>12</v>
      </c>
    </row>
    <row r="15" spans="1:52" ht="15.75" x14ac:dyDescent="0.25">
      <c r="A15" s="29">
        <v>25</v>
      </c>
      <c r="B15" s="22" t="s">
        <v>57</v>
      </c>
      <c r="C15" s="30" t="s">
        <v>102</v>
      </c>
      <c r="D15" s="70">
        <v>4097.1099999999997</v>
      </c>
      <c r="E15" s="71">
        <v>8</v>
      </c>
      <c r="F15" s="112">
        <f t="shared" si="6"/>
        <v>1.25</v>
      </c>
      <c r="G15" s="109">
        <v>1.4285714285714284</v>
      </c>
      <c r="H15" s="116">
        <f t="shared" si="0"/>
        <v>0.64917156397503517</v>
      </c>
      <c r="I15" s="117">
        <v>0.7841613131844265</v>
      </c>
      <c r="J15" s="73">
        <f t="shared" si="7"/>
        <v>0.66242683912691991</v>
      </c>
      <c r="K15" s="74">
        <f t="shared" si="8"/>
        <v>1.2243002461802379</v>
      </c>
      <c r="L15" s="70">
        <v>4879.63</v>
      </c>
      <c r="M15" s="71">
        <v>11</v>
      </c>
      <c r="N15" s="112">
        <f t="shared" si="9"/>
        <v>0.90909090909090906</v>
      </c>
      <c r="O15" s="109">
        <v>1</v>
      </c>
      <c r="P15" s="112">
        <f t="shared" si="1"/>
        <v>0.57998725833022324</v>
      </c>
      <c r="Q15" s="109">
        <v>0.69065650126138478</v>
      </c>
      <c r="R15" s="72">
        <f t="shared" si="10"/>
        <v>0.59565141496248208</v>
      </c>
      <c r="S15" s="75">
        <f t="shared" si="11"/>
        <v>1.1195026131585211</v>
      </c>
      <c r="T15" s="76">
        <v>23438.719999999998</v>
      </c>
      <c r="U15" s="71">
        <v>15</v>
      </c>
      <c r="V15" s="112">
        <f t="shared" si="12"/>
        <v>0.66666666666666652</v>
      </c>
      <c r="W15" s="109">
        <v>0.76923076923076916</v>
      </c>
      <c r="X15" s="112">
        <f t="shared" si="2"/>
        <v>2.2722220229503076</v>
      </c>
      <c r="Y15" s="109">
        <v>2.7051558498091737</v>
      </c>
      <c r="Z15" s="72">
        <f t="shared" si="13"/>
        <v>2.7404444579551468</v>
      </c>
      <c r="AA15" s="75">
        <f t="shared" si="14"/>
        <v>4.0080365521431354</v>
      </c>
      <c r="AB15" s="76">
        <v>24748.75</v>
      </c>
      <c r="AC15" s="71">
        <v>14</v>
      </c>
      <c r="AD15" s="112">
        <f t="shared" si="15"/>
        <v>0.71428571428571419</v>
      </c>
      <c r="AE15" s="109">
        <v>0.76923076923076916</v>
      </c>
      <c r="AF15" s="112">
        <f t="shared" si="3"/>
        <v>2.2479857938288541</v>
      </c>
      <c r="AG15" s="109">
        <v>1.3773221942828733</v>
      </c>
      <c r="AH15" s="72">
        <f t="shared" si="16"/>
        <v>2.7131908297192169</v>
      </c>
      <c r="AI15" s="75">
        <f t="shared" si="17"/>
        <v>5.9103211646848619</v>
      </c>
      <c r="AJ15" s="77">
        <v>25645.75</v>
      </c>
      <c r="AK15" s="78">
        <v>15</v>
      </c>
      <c r="AL15" s="124">
        <f t="shared" si="18"/>
        <v>0.66666666666666652</v>
      </c>
      <c r="AM15" s="121">
        <v>0.76923076923076916</v>
      </c>
      <c r="AN15" s="112">
        <f t="shared" si="4"/>
        <v>2.3149765440022243</v>
      </c>
      <c r="AO15" s="109">
        <v>2.5439637712291652</v>
      </c>
      <c r="AP15" s="72">
        <f t="shared" si="19"/>
        <v>2.8209143036906754</v>
      </c>
      <c r="AQ15" s="75">
        <f t="shared" si="20"/>
        <v>6.1692954305344658</v>
      </c>
      <c r="AR15" s="126">
        <f t="shared" si="23"/>
        <v>4.2067099567099566</v>
      </c>
      <c r="AS15" s="128">
        <v>4.7362637362637354</v>
      </c>
      <c r="AT15" s="139">
        <f t="shared" si="21"/>
        <v>0.8</v>
      </c>
      <c r="AU15" s="141">
        <v>0.9</v>
      </c>
      <c r="AV15" s="31">
        <v>0.8</v>
      </c>
      <c r="AW15" s="133">
        <f t="shared" si="22"/>
        <v>1</v>
      </c>
      <c r="AX15" s="131">
        <v>1</v>
      </c>
      <c r="AY15" s="135">
        <v>14</v>
      </c>
      <c r="AZ15" s="136">
        <f t="shared" si="5"/>
        <v>13</v>
      </c>
    </row>
    <row r="16" spans="1:52" ht="30" x14ac:dyDescent="0.25">
      <c r="A16" s="29">
        <v>19</v>
      </c>
      <c r="B16" s="22" t="s">
        <v>54</v>
      </c>
      <c r="C16" s="30" t="s">
        <v>118</v>
      </c>
      <c r="D16" s="70">
        <v>2515</v>
      </c>
      <c r="E16" s="71">
        <v>12</v>
      </c>
      <c r="F16" s="112">
        <f t="shared" si="6"/>
        <v>0.83333333333333326</v>
      </c>
      <c r="G16" s="109">
        <v>0.55555555555555558</v>
      </c>
      <c r="H16" s="116">
        <f t="shared" si="0"/>
        <v>0.39849222583655641</v>
      </c>
      <c r="I16" s="117">
        <v>0.26715699882751393</v>
      </c>
      <c r="J16" s="73">
        <f t="shared" si="7"/>
        <v>0.40662894098625707</v>
      </c>
      <c r="K16" s="74">
        <f t="shared" si="8"/>
        <v>0.75153342701155168</v>
      </c>
      <c r="L16" s="70">
        <v>8965.9600000000009</v>
      </c>
      <c r="M16" s="71">
        <v>9</v>
      </c>
      <c r="N16" s="112">
        <f t="shared" si="9"/>
        <v>1.1111111111111112</v>
      </c>
      <c r="O16" s="109">
        <v>0.90909090909090906</v>
      </c>
      <c r="P16" s="112">
        <f t="shared" si="1"/>
        <v>1.0656837831348787</v>
      </c>
      <c r="Q16" s="109">
        <v>0.64736615503587269</v>
      </c>
      <c r="R16" s="72">
        <f t="shared" si="10"/>
        <v>1.0944655149052318</v>
      </c>
      <c r="S16" s="75">
        <f t="shared" si="11"/>
        <v>2.0570034304803384</v>
      </c>
      <c r="T16" s="76">
        <v>65740.19</v>
      </c>
      <c r="U16" s="71">
        <v>8</v>
      </c>
      <c r="V16" s="112">
        <f t="shared" si="12"/>
        <v>1.25</v>
      </c>
      <c r="W16" s="109">
        <v>0.83333333333333326</v>
      </c>
      <c r="X16" s="112">
        <f t="shared" si="2"/>
        <v>6.3730573815864346</v>
      </c>
      <c r="Y16" s="109">
        <v>2.7327309907775788</v>
      </c>
      <c r="Z16" s="72">
        <f t="shared" si="13"/>
        <v>7.6863130474026917</v>
      </c>
      <c r="AA16" s="75">
        <f t="shared" si="14"/>
        <v>11.241615773593212</v>
      </c>
      <c r="AB16" s="76">
        <v>69308.13</v>
      </c>
      <c r="AC16" s="71">
        <v>8</v>
      </c>
      <c r="AD16" s="112">
        <f t="shared" si="15"/>
        <v>1.25</v>
      </c>
      <c r="AE16" s="109">
        <v>0.83333333333333326</v>
      </c>
      <c r="AF16" s="112">
        <f t="shared" si="3"/>
        <v>6.2954166023271236</v>
      </c>
      <c r="AG16" s="109">
        <v>2.9536827225684492</v>
      </c>
      <c r="AH16" s="72">
        <f t="shared" si="16"/>
        <v>7.5982093132375317</v>
      </c>
      <c r="AI16" s="75">
        <f t="shared" si="17"/>
        <v>16.551676655335314</v>
      </c>
      <c r="AJ16" s="77">
        <v>70165.340000000011</v>
      </c>
      <c r="AK16" s="78">
        <v>8</v>
      </c>
      <c r="AL16" s="124">
        <f t="shared" si="18"/>
        <v>1.25</v>
      </c>
      <c r="AM16" s="121">
        <v>0.90909090909090906</v>
      </c>
      <c r="AN16" s="112">
        <f t="shared" si="4"/>
        <v>6.3336465613967636</v>
      </c>
      <c r="AO16" s="109">
        <v>2.953578599423075</v>
      </c>
      <c r="AP16" s="72">
        <f t="shared" si="19"/>
        <v>7.7178640214975003</v>
      </c>
      <c r="AQ16" s="75">
        <f t="shared" si="20"/>
        <v>16.878847818601415</v>
      </c>
      <c r="AR16" s="126">
        <f t="shared" si="23"/>
        <v>5.6944444444444438</v>
      </c>
      <c r="AS16" s="128">
        <v>4.0404040404040398</v>
      </c>
      <c r="AT16" s="139">
        <f t="shared" si="21"/>
        <v>1.1000000000000001</v>
      </c>
      <c r="AU16" s="141">
        <v>0.8</v>
      </c>
      <c r="AV16" s="31">
        <v>1.1000000000000001</v>
      </c>
      <c r="AW16" s="133">
        <f t="shared" si="22"/>
        <v>1.4</v>
      </c>
      <c r="AX16" s="131">
        <v>0.9</v>
      </c>
      <c r="AY16" s="135">
        <v>10</v>
      </c>
      <c r="AZ16" s="136">
        <f t="shared" si="5"/>
        <v>14</v>
      </c>
    </row>
    <row r="17" spans="1:52" ht="30" x14ac:dyDescent="0.25">
      <c r="A17" s="29">
        <v>17</v>
      </c>
      <c r="B17" s="22" t="s">
        <v>53</v>
      </c>
      <c r="C17" s="30" t="s">
        <v>103</v>
      </c>
      <c r="D17" s="70">
        <v>2581</v>
      </c>
      <c r="E17" s="71">
        <v>11</v>
      </c>
      <c r="F17" s="112">
        <f t="shared" si="6"/>
        <v>0.90909090909090906</v>
      </c>
      <c r="G17" s="109">
        <v>1</v>
      </c>
      <c r="H17" s="116">
        <f t="shared" si="0"/>
        <v>0.40894967589827114</v>
      </c>
      <c r="I17" s="117">
        <v>0.46115609088563531</v>
      </c>
      <c r="J17" s="73">
        <f t="shared" si="7"/>
        <v>0.41729991915925624</v>
      </c>
      <c r="K17" s="74">
        <f t="shared" si="8"/>
        <v>0.77125557658720278</v>
      </c>
      <c r="L17" s="70">
        <v>3842</v>
      </c>
      <c r="M17" s="71">
        <v>14</v>
      </c>
      <c r="N17" s="112">
        <f t="shared" si="9"/>
        <v>0.71428571428571419</v>
      </c>
      <c r="O17" s="109">
        <v>0.76923076923076916</v>
      </c>
      <c r="P17" s="112">
        <f t="shared" si="1"/>
        <v>0.45665573957548367</v>
      </c>
      <c r="Q17" s="109">
        <v>0.55421345216167073</v>
      </c>
      <c r="R17" s="72">
        <f t="shared" si="10"/>
        <v>0.46898898815808909</v>
      </c>
      <c r="S17" s="75">
        <f t="shared" si="11"/>
        <v>0.88144573251558789</v>
      </c>
      <c r="T17" s="76">
        <v>24218.52</v>
      </c>
      <c r="U17" s="71">
        <v>14</v>
      </c>
      <c r="V17" s="112">
        <f t="shared" si="12"/>
        <v>0.71428571428571419</v>
      </c>
      <c r="W17" s="109">
        <v>0.66666666666666652</v>
      </c>
      <c r="X17" s="112">
        <f t="shared" si="2"/>
        <v>2.347818247210705</v>
      </c>
      <c r="Y17" s="109">
        <v>2.4791478118261612</v>
      </c>
      <c r="Z17" s="72">
        <f t="shared" si="13"/>
        <v>2.8316183184865</v>
      </c>
      <c r="AA17" s="75">
        <f t="shared" si="14"/>
        <v>4.1413828655664471</v>
      </c>
      <c r="AB17" s="76">
        <v>23807.02</v>
      </c>
      <c r="AC17" s="71">
        <v>15</v>
      </c>
      <c r="AD17" s="112">
        <f t="shared" si="15"/>
        <v>0.66666666666666652</v>
      </c>
      <c r="AE17" s="109">
        <v>0.66666666666666652</v>
      </c>
      <c r="AF17" s="112">
        <f t="shared" si="3"/>
        <v>2.162446295404794</v>
      </c>
      <c r="AG17" s="109">
        <v>1.099652267956803</v>
      </c>
      <c r="AH17" s="72">
        <f t="shared" si="16"/>
        <v>2.6099495266202131</v>
      </c>
      <c r="AI17" s="75">
        <f t="shared" si="17"/>
        <v>5.6854238769261398</v>
      </c>
      <c r="AJ17" s="77">
        <v>27358.370000000003</v>
      </c>
      <c r="AK17" s="78">
        <v>14</v>
      </c>
      <c r="AL17" s="124">
        <f t="shared" si="18"/>
        <v>0.71428571428571419</v>
      </c>
      <c r="AM17" s="121">
        <v>0.66666666666666652</v>
      </c>
      <c r="AN17" s="112">
        <f t="shared" si="4"/>
        <v>2.4695703901088537</v>
      </c>
      <c r="AO17" s="109">
        <v>2.2444284674668795</v>
      </c>
      <c r="AP17" s="72">
        <f t="shared" si="19"/>
        <v>3.009294610555818</v>
      </c>
      <c r="AQ17" s="75">
        <f t="shared" si="20"/>
        <v>6.5812802132076946</v>
      </c>
      <c r="AR17" s="126">
        <f t="shared" si="23"/>
        <v>3.7186147186147185</v>
      </c>
      <c r="AS17" s="128">
        <v>3.7692307692307687</v>
      </c>
      <c r="AT17" s="139">
        <f t="shared" si="21"/>
        <v>0.7</v>
      </c>
      <c r="AU17" s="141">
        <v>0.8</v>
      </c>
      <c r="AV17" s="31">
        <v>0.7</v>
      </c>
      <c r="AW17" s="133">
        <f t="shared" si="22"/>
        <v>0.9</v>
      </c>
      <c r="AX17" s="131">
        <v>0.9</v>
      </c>
      <c r="AY17" s="135">
        <v>16</v>
      </c>
      <c r="AZ17" s="136">
        <f t="shared" si="5"/>
        <v>15</v>
      </c>
    </row>
    <row r="18" spans="1:52" ht="15.75" x14ac:dyDescent="0.25">
      <c r="A18" s="29">
        <v>22</v>
      </c>
      <c r="B18" s="22" t="s">
        <v>121</v>
      </c>
      <c r="C18" s="30" t="s">
        <v>122</v>
      </c>
      <c r="D18" s="70">
        <v>2972</v>
      </c>
      <c r="E18" s="71">
        <v>10</v>
      </c>
      <c r="F18" s="112">
        <f t="shared" si="6"/>
        <v>1</v>
      </c>
      <c r="G18" s="109">
        <v>0.625</v>
      </c>
      <c r="H18" s="116">
        <f t="shared" si="0"/>
        <v>0.47090214520327861</v>
      </c>
      <c r="I18" s="117">
        <v>0.31549347294300539</v>
      </c>
      <c r="J18" s="73">
        <f t="shared" si="7"/>
        <v>0.48051738075990297</v>
      </c>
      <c r="K18" s="74">
        <f t="shared" si="8"/>
        <v>0.88809437180052941</v>
      </c>
      <c r="L18" s="70">
        <v>4260.18</v>
      </c>
      <c r="M18" s="71">
        <v>12</v>
      </c>
      <c r="N18" s="112">
        <f t="shared" si="9"/>
        <v>0.83333333333333326</v>
      </c>
      <c r="O18" s="109">
        <v>0.55555555555555558</v>
      </c>
      <c r="P18" s="112">
        <f t="shared" si="1"/>
        <v>0.50636013759101628</v>
      </c>
      <c r="Q18" s="109">
        <v>0.35704720911945026</v>
      </c>
      <c r="R18" s="72">
        <f t="shared" si="10"/>
        <v>0.52003579062241745</v>
      </c>
      <c r="S18" s="75">
        <f t="shared" si="11"/>
        <v>0.97738612200631358</v>
      </c>
      <c r="T18" s="76">
        <v>30286.94</v>
      </c>
      <c r="U18" s="71">
        <v>13</v>
      </c>
      <c r="V18" s="112">
        <f t="shared" si="12"/>
        <v>0.76923076923076916</v>
      </c>
      <c r="W18" s="109">
        <v>0.71428571428571419</v>
      </c>
      <c r="X18" s="112">
        <f t="shared" si="2"/>
        <v>2.9361096542718457</v>
      </c>
      <c r="Y18" s="109">
        <v>2.5474392848827203</v>
      </c>
      <c r="Z18" s="72">
        <f t="shared" si="13"/>
        <v>3.5411352186220095</v>
      </c>
      <c r="AA18" s="75">
        <f t="shared" si="14"/>
        <v>5.1790866810374476</v>
      </c>
      <c r="AB18" s="76">
        <v>32068</v>
      </c>
      <c r="AC18" s="71">
        <v>12</v>
      </c>
      <c r="AD18" s="112">
        <f t="shared" si="15"/>
        <v>0.83333333333333326</v>
      </c>
      <c r="AE18" s="109">
        <v>0.71428571428571419</v>
      </c>
      <c r="AF18" s="112">
        <f t="shared" si="3"/>
        <v>2.9128100787516007</v>
      </c>
      <c r="AG18" s="109">
        <v>2.3295273571158925</v>
      </c>
      <c r="AH18" s="72">
        <f t="shared" si="16"/>
        <v>3.515595879688302</v>
      </c>
      <c r="AI18" s="75">
        <f t="shared" si="17"/>
        <v>7.658252603024966</v>
      </c>
      <c r="AJ18" s="77">
        <v>32775</v>
      </c>
      <c r="AK18" s="78">
        <v>12</v>
      </c>
      <c r="AL18" s="124">
        <f t="shared" si="18"/>
        <v>0.83333333333333326</v>
      </c>
      <c r="AM18" s="121">
        <v>0.71428571428571419</v>
      </c>
      <c r="AN18" s="112">
        <f t="shared" si="4"/>
        <v>2.9585157864235945</v>
      </c>
      <c r="AO18" s="109">
        <v>2.4975134367355527</v>
      </c>
      <c r="AP18" s="72">
        <f t="shared" si="19"/>
        <v>3.6050989463541474</v>
      </c>
      <c r="AQ18" s="75">
        <f t="shared" si="20"/>
        <v>7.8842949703466312</v>
      </c>
      <c r="AR18" s="126">
        <f t="shared" si="23"/>
        <v>4.2692307692307692</v>
      </c>
      <c r="AS18" s="128">
        <v>3.3234126984126977</v>
      </c>
      <c r="AT18" s="139">
        <f t="shared" si="21"/>
        <v>0.9</v>
      </c>
      <c r="AU18" s="141">
        <v>0.7</v>
      </c>
      <c r="AV18" s="31">
        <v>0.9</v>
      </c>
      <c r="AW18" s="133">
        <f t="shared" si="22"/>
        <v>1.1000000000000001</v>
      </c>
      <c r="AX18" s="131">
        <v>0.8</v>
      </c>
      <c r="AY18" s="135">
        <v>12</v>
      </c>
      <c r="AZ18" s="136">
        <f t="shared" si="5"/>
        <v>16</v>
      </c>
    </row>
    <row r="19" spans="1:52" ht="15.75" x14ac:dyDescent="0.25">
      <c r="A19" s="29">
        <v>32</v>
      </c>
      <c r="B19" s="22" t="s">
        <v>124</v>
      </c>
      <c r="C19" s="30" t="s">
        <v>125</v>
      </c>
      <c r="D19" s="70">
        <v>443</v>
      </c>
      <c r="E19" s="71">
        <v>22</v>
      </c>
      <c r="F19" s="112">
        <f t="shared" si="6"/>
        <v>0.45454545454545453</v>
      </c>
      <c r="G19" s="109">
        <v>0.45454545454545453</v>
      </c>
      <c r="H19" s="116">
        <f t="shared" si="0"/>
        <v>7.0191672383934187E-2</v>
      </c>
      <c r="I19" s="117">
        <v>8.1649449519411346E-2</v>
      </c>
      <c r="J19" s="73">
        <f t="shared" si="7"/>
        <v>7.1624898949070329E-2</v>
      </c>
      <c r="K19" s="74">
        <f t="shared" si="8"/>
        <v>0.13237745851535482</v>
      </c>
      <c r="L19" s="70">
        <v>1196</v>
      </c>
      <c r="M19" s="71">
        <v>22</v>
      </c>
      <c r="N19" s="112">
        <f t="shared" si="9"/>
        <v>0.45454545454545453</v>
      </c>
      <c r="O19" s="109">
        <v>0.45454545454545453</v>
      </c>
      <c r="P19" s="112">
        <f t="shared" si="1"/>
        <v>0.14215519639049415</v>
      </c>
      <c r="Q19" s="109">
        <v>0.17711336806935185</v>
      </c>
      <c r="R19" s="72">
        <f t="shared" si="10"/>
        <v>0.14599448980663055</v>
      </c>
      <c r="S19" s="75">
        <f t="shared" si="11"/>
        <v>0.27439070694654949</v>
      </c>
      <c r="T19" s="76">
        <v>19486.41</v>
      </c>
      <c r="U19" s="71">
        <v>18</v>
      </c>
      <c r="V19" s="112">
        <f t="shared" si="12"/>
        <v>0.55555555555555558</v>
      </c>
      <c r="W19" s="109">
        <v>0.625</v>
      </c>
      <c r="X19" s="112">
        <f t="shared" si="2"/>
        <v>1.8890728653373183</v>
      </c>
      <c r="Y19" s="109">
        <v>2.2462103036008951</v>
      </c>
      <c r="Z19" s="72">
        <f t="shared" si="13"/>
        <v>2.2783421743995302</v>
      </c>
      <c r="AA19" s="75">
        <f t="shared" si="14"/>
        <v>3.3321889399270748</v>
      </c>
      <c r="AB19" s="76">
        <v>18826</v>
      </c>
      <c r="AC19" s="71">
        <v>18</v>
      </c>
      <c r="AD19" s="112">
        <f t="shared" si="15"/>
        <v>0.55555555555555558</v>
      </c>
      <c r="AE19" s="109">
        <v>0.625</v>
      </c>
      <c r="AF19" s="112">
        <f t="shared" si="3"/>
        <v>1.7100088107327442</v>
      </c>
      <c r="AG19" s="109">
        <v>1.9415357531427129</v>
      </c>
      <c r="AH19" s="72">
        <f t="shared" si="16"/>
        <v>2.0638832490648613</v>
      </c>
      <c r="AI19" s="75">
        <f t="shared" si="17"/>
        <v>4.4958919640934267</v>
      </c>
      <c r="AJ19" s="77">
        <v>20239</v>
      </c>
      <c r="AK19" s="78">
        <v>18</v>
      </c>
      <c r="AL19" s="124">
        <f t="shared" si="18"/>
        <v>0.55555555555555558</v>
      </c>
      <c r="AM19" s="121">
        <v>0.625</v>
      </c>
      <c r="AN19" s="112">
        <f t="shared" si="4"/>
        <v>1.8269229901274486</v>
      </c>
      <c r="AO19" s="109">
        <v>2.015144713422707</v>
      </c>
      <c r="AP19" s="72">
        <f t="shared" si="19"/>
        <v>2.2261967223573329</v>
      </c>
      <c r="AQ19" s="75">
        <f t="shared" si="20"/>
        <v>4.8686573884010818</v>
      </c>
      <c r="AR19" s="126">
        <f t="shared" si="23"/>
        <v>2.5757575757575757</v>
      </c>
      <c r="AS19" s="128">
        <v>2.7840909090909092</v>
      </c>
      <c r="AT19" s="139">
        <f t="shared" si="21"/>
        <v>0.5</v>
      </c>
      <c r="AU19" s="141">
        <v>0.6</v>
      </c>
      <c r="AV19" s="31">
        <v>0.5</v>
      </c>
      <c r="AW19" s="133">
        <f t="shared" si="22"/>
        <v>0.6</v>
      </c>
      <c r="AX19" s="131">
        <v>0.7</v>
      </c>
      <c r="AY19" s="135">
        <v>19</v>
      </c>
      <c r="AZ19" s="136">
        <f t="shared" si="5"/>
        <v>17</v>
      </c>
    </row>
    <row r="20" spans="1:52" ht="15.75" x14ac:dyDescent="0.25">
      <c r="A20" s="29">
        <v>13</v>
      </c>
      <c r="B20" s="22" t="s">
        <v>52</v>
      </c>
      <c r="C20" s="30" t="s">
        <v>104</v>
      </c>
      <c r="D20" s="70">
        <v>1258</v>
      </c>
      <c r="E20" s="71">
        <v>19</v>
      </c>
      <c r="F20" s="112">
        <f t="shared" si="6"/>
        <v>0.52631578947368418</v>
      </c>
      <c r="G20" s="109">
        <v>0.52631578947368418</v>
      </c>
      <c r="H20" s="116">
        <f t="shared" si="0"/>
        <v>0.19932533602480634</v>
      </c>
      <c r="I20" s="117">
        <v>0.22584237737069179</v>
      </c>
      <c r="J20" s="73">
        <f t="shared" si="7"/>
        <v>0.20339531123686339</v>
      </c>
      <c r="K20" s="74">
        <f t="shared" si="8"/>
        <v>0.3759161237298338</v>
      </c>
      <c r="L20" s="70">
        <v>2936</v>
      </c>
      <c r="M20" s="71">
        <v>18</v>
      </c>
      <c r="N20" s="112">
        <f t="shared" si="9"/>
        <v>0.55555555555555558</v>
      </c>
      <c r="O20" s="109">
        <v>0.58823529411764708</v>
      </c>
      <c r="P20" s="112">
        <f t="shared" si="1"/>
        <v>0.34896961254388864</v>
      </c>
      <c r="Q20" s="109">
        <v>0.38538477869724513</v>
      </c>
      <c r="R20" s="72">
        <f t="shared" si="10"/>
        <v>0.35839450006042411</v>
      </c>
      <c r="S20" s="75">
        <f t="shared" si="11"/>
        <v>0.67358788929353619</v>
      </c>
      <c r="T20" s="76">
        <v>20237</v>
      </c>
      <c r="U20" s="71">
        <v>16</v>
      </c>
      <c r="V20" s="112">
        <f t="shared" si="12"/>
        <v>0.625</v>
      </c>
      <c r="W20" s="109">
        <v>0.55555555555555558</v>
      </c>
      <c r="X20" s="112">
        <f t="shared" si="2"/>
        <v>1.9618373818384869</v>
      </c>
      <c r="Y20" s="109">
        <v>2.0782751743756394</v>
      </c>
      <c r="Z20" s="72">
        <f t="shared" si="13"/>
        <v>2.366100815046142</v>
      </c>
      <c r="AA20" s="75">
        <f t="shared" si="14"/>
        <v>3.4605403241184094</v>
      </c>
      <c r="AB20" s="76">
        <v>21081</v>
      </c>
      <c r="AC20" s="71">
        <v>16</v>
      </c>
      <c r="AD20" s="112">
        <f t="shared" si="15"/>
        <v>0.625</v>
      </c>
      <c r="AE20" s="109">
        <v>0.55555555555555558</v>
      </c>
      <c r="AF20" s="112">
        <f t="shared" si="3"/>
        <v>1.9148356389597887</v>
      </c>
      <c r="AG20" s="109">
        <v>1.9025348543634388</v>
      </c>
      <c r="AH20" s="72">
        <f t="shared" si="16"/>
        <v>2.3110975657886081</v>
      </c>
      <c r="AI20" s="75">
        <f t="shared" si="17"/>
        <v>5.0344150905690821</v>
      </c>
      <c r="AJ20" s="77">
        <v>21384</v>
      </c>
      <c r="AK20" s="78">
        <v>16</v>
      </c>
      <c r="AL20" s="124">
        <f t="shared" si="18"/>
        <v>0.625</v>
      </c>
      <c r="AM20" s="121">
        <v>0.55555555555555558</v>
      </c>
      <c r="AN20" s="112">
        <f t="shared" si="4"/>
        <v>1.930279224313719</v>
      </c>
      <c r="AO20" s="109">
        <v>1.8948129378446861</v>
      </c>
      <c r="AP20" s="72">
        <f t="shared" si="19"/>
        <v>2.352141445273443</v>
      </c>
      <c r="AQ20" s="75">
        <f t="shared" si="20"/>
        <v>5.1440965261904612</v>
      </c>
      <c r="AR20" s="126">
        <f t="shared" si="23"/>
        <v>2.9568713450292394</v>
      </c>
      <c r="AS20" s="128">
        <v>2.7812177502579978</v>
      </c>
      <c r="AT20" s="139">
        <f t="shared" si="21"/>
        <v>0.6</v>
      </c>
      <c r="AU20" s="141">
        <v>0.6</v>
      </c>
      <c r="AV20" s="31">
        <v>0.6</v>
      </c>
      <c r="AW20" s="133">
        <f t="shared" si="22"/>
        <v>0.8</v>
      </c>
      <c r="AX20" s="131">
        <v>0.7</v>
      </c>
      <c r="AY20" s="135">
        <v>17</v>
      </c>
      <c r="AZ20" s="136">
        <f t="shared" si="5"/>
        <v>18</v>
      </c>
    </row>
    <row r="21" spans="1:52" ht="15.75" x14ac:dyDescent="0.25">
      <c r="A21" s="29">
        <v>6</v>
      </c>
      <c r="B21" s="22" t="s">
        <v>49</v>
      </c>
      <c r="C21" s="32" t="s">
        <v>5</v>
      </c>
      <c r="D21" s="70">
        <v>2272</v>
      </c>
      <c r="E21" s="71">
        <v>13</v>
      </c>
      <c r="F21" s="112">
        <f t="shared" si="6"/>
        <v>0.76923076923076916</v>
      </c>
      <c r="G21" s="109">
        <v>0.90909090909090906</v>
      </c>
      <c r="H21" s="116">
        <f t="shared" si="0"/>
        <v>0.35998979606387921</v>
      </c>
      <c r="I21" s="117">
        <v>0.39436684117875676</v>
      </c>
      <c r="J21" s="73">
        <f t="shared" si="7"/>
        <v>0.36734033953112366</v>
      </c>
      <c r="K21" s="74">
        <f t="shared" si="8"/>
        <v>0.67892005811938194</v>
      </c>
      <c r="L21" s="70">
        <v>2781</v>
      </c>
      <c r="M21" s="71">
        <v>19</v>
      </c>
      <c r="N21" s="112">
        <f t="shared" si="9"/>
        <v>0.52631578947368418</v>
      </c>
      <c r="O21" s="109">
        <v>0.52631578947368418</v>
      </c>
      <c r="P21" s="112">
        <f t="shared" si="1"/>
        <v>0.33054648926585634</v>
      </c>
      <c r="Q21" s="109">
        <v>0.34363750873243581</v>
      </c>
      <c r="R21" s="72">
        <f t="shared" si="10"/>
        <v>0.33947380949183908</v>
      </c>
      <c r="S21" s="75">
        <f t="shared" si="11"/>
        <v>0.63802722075113216</v>
      </c>
      <c r="T21" s="76">
        <v>13585.36</v>
      </c>
      <c r="U21" s="71">
        <v>20</v>
      </c>
      <c r="V21" s="112">
        <f t="shared" si="12"/>
        <v>0.5</v>
      </c>
      <c r="W21" s="109">
        <v>0.5</v>
      </c>
      <c r="X21" s="112">
        <f t="shared" si="2"/>
        <v>1.3170068238243469</v>
      </c>
      <c r="Y21" s="109">
        <v>1.0587572508883287</v>
      </c>
      <c r="Z21" s="72">
        <f t="shared" si="13"/>
        <v>1.5883940983690892</v>
      </c>
      <c r="AA21" s="75">
        <f t="shared" si="14"/>
        <v>2.3231055046531246</v>
      </c>
      <c r="AB21" s="76">
        <v>13623.740000000002</v>
      </c>
      <c r="AC21" s="71">
        <v>20</v>
      </c>
      <c r="AD21" s="112">
        <f t="shared" si="15"/>
        <v>0.5</v>
      </c>
      <c r="AE21" s="109">
        <v>0.5</v>
      </c>
      <c r="AF21" s="112">
        <f t="shared" si="3"/>
        <v>1.237475588820361</v>
      </c>
      <c r="AG21" s="109">
        <v>1.0285791403440592</v>
      </c>
      <c r="AH21" s="72">
        <f t="shared" si="16"/>
        <v>1.4935625611183956</v>
      </c>
      <c r="AI21" s="75">
        <f t="shared" si="17"/>
        <v>3.2535250816370014</v>
      </c>
      <c r="AJ21" s="77">
        <v>15701.690000000002</v>
      </c>
      <c r="AK21" s="78">
        <v>20</v>
      </c>
      <c r="AL21" s="124">
        <f t="shared" si="18"/>
        <v>0.5</v>
      </c>
      <c r="AM21" s="121">
        <v>0.5</v>
      </c>
      <c r="AN21" s="112">
        <f t="shared" si="4"/>
        <v>1.4173515709696261</v>
      </c>
      <c r="AO21" s="109">
        <v>1.1604789001604519</v>
      </c>
      <c r="AP21" s="72">
        <f t="shared" si="19"/>
        <v>1.727113533942928</v>
      </c>
      <c r="AQ21" s="75">
        <f t="shared" si="20"/>
        <v>3.7771702667564306</v>
      </c>
      <c r="AR21" s="126">
        <f t="shared" si="23"/>
        <v>2.7955465587044532</v>
      </c>
      <c r="AS21" s="128">
        <v>2.9354066985645932</v>
      </c>
      <c r="AT21" s="139">
        <f t="shared" si="21"/>
        <v>0.6</v>
      </c>
      <c r="AU21" s="141">
        <v>0.6</v>
      </c>
      <c r="AV21" s="31">
        <v>0.6</v>
      </c>
      <c r="AW21" s="133">
        <f t="shared" si="22"/>
        <v>0.8</v>
      </c>
      <c r="AX21" s="131">
        <v>0.7</v>
      </c>
      <c r="AY21" s="135">
        <v>18</v>
      </c>
      <c r="AZ21" s="136">
        <f t="shared" si="5"/>
        <v>19</v>
      </c>
    </row>
    <row r="22" spans="1:52" ht="30" x14ac:dyDescent="0.25">
      <c r="A22" s="29">
        <v>20</v>
      </c>
      <c r="B22" s="22" t="s">
        <v>137</v>
      </c>
      <c r="C22" s="30" t="s">
        <v>119</v>
      </c>
      <c r="D22" s="70">
        <v>1775</v>
      </c>
      <c r="E22" s="71">
        <v>16</v>
      </c>
      <c r="F22" s="112">
        <f t="shared" si="6"/>
        <v>0.625</v>
      </c>
      <c r="G22" s="109">
        <v>0.76923076923076916</v>
      </c>
      <c r="H22" s="116">
        <f t="shared" si="0"/>
        <v>0.28124202817490557</v>
      </c>
      <c r="I22" s="117">
        <v>0.36611613164504048</v>
      </c>
      <c r="J22" s="73">
        <f t="shared" si="7"/>
        <v>0.28698464025869036</v>
      </c>
      <c r="K22" s="74">
        <f t="shared" si="8"/>
        <v>0.53040629540576711</v>
      </c>
      <c r="L22" s="70">
        <v>3283</v>
      </c>
      <c r="M22" s="71">
        <v>16</v>
      </c>
      <c r="N22" s="112">
        <f t="shared" si="9"/>
        <v>0.625</v>
      </c>
      <c r="O22" s="109">
        <v>0.66666666666666652</v>
      </c>
      <c r="P22" s="112">
        <f t="shared" si="1"/>
        <v>0.39021363691470928</v>
      </c>
      <c r="Q22" s="109">
        <v>0.46622608142840705</v>
      </c>
      <c r="R22" s="72">
        <f t="shared" si="10"/>
        <v>0.4007524331397726</v>
      </c>
      <c r="S22" s="75">
        <f t="shared" si="11"/>
        <v>0.75319790209491799</v>
      </c>
      <c r="T22" s="76">
        <v>10040.119999999999</v>
      </c>
      <c r="U22" s="71">
        <v>22</v>
      </c>
      <c r="V22" s="112">
        <f t="shared" si="12"/>
        <v>0.45454545454545453</v>
      </c>
      <c r="W22" s="109">
        <v>0.45454545454545453</v>
      </c>
      <c r="X22" s="112">
        <f t="shared" si="2"/>
        <v>0.97332029125582975</v>
      </c>
      <c r="Y22" s="109">
        <v>0.9074224800315851</v>
      </c>
      <c r="Z22" s="72">
        <f t="shared" si="13"/>
        <v>1.1738862536522743</v>
      </c>
      <c r="AA22" s="75">
        <f t="shared" si="14"/>
        <v>1.7168671304535119</v>
      </c>
      <c r="AB22" s="76">
        <v>10856.630000000001</v>
      </c>
      <c r="AC22" s="71">
        <v>22</v>
      </c>
      <c r="AD22" s="112">
        <f t="shared" si="15"/>
        <v>0.45454545454545453</v>
      </c>
      <c r="AE22" s="109">
        <v>0.45454545454545453</v>
      </c>
      <c r="AF22" s="112">
        <f t="shared" si="3"/>
        <v>0.98613263331910306</v>
      </c>
      <c r="AG22" s="109">
        <v>0.7742542868246749</v>
      </c>
      <c r="AH22" s="72">
        <f t="shared" si="16"/>
        <v>1.1902059278813899</v>
      </c>
      <c r="AI22" s="75">
        <f t="shared" si="17"/>
        <v>2.5927034725451836</v>
      </c>
      <c r="AJ22" s="77">
        <v>12803.29</v>
      </c>
      <c r="AK22" s="78">
        <v>21</v>
      </c>
      <c r="AL22" s="124">
        <f t="shared" si="18"/>
        <v>0.47619047619047616</v>
      </c>
      <c r="AM22" s="121">
        <v>0.47619047619047616</v>
      </c>
      <c r="AN22" s="112">
        <f t="shared" si="4"/>
        <v>1.155720383925533</v>
      </c>
      <c r="AO22" s="109">
        <v>0.92425100611119393</v>
      </c>
      <c r="AP22" s="72">
        <f t="shared" si="19"/>
        <v>1.4083028921088208</v>
      </c>
      <c r="AQ22" s="75">
        <f t="shared" si="20"/>
        <v>3.0799363829409407</v>
      </c>
      <c r="AR22" s="126">
        <f t="shared" si="23"/>
        <v>2.6352813852813854</v>
      </c>
      <c r="AS22" s="128">
        <v>2.8211788211788207</v>
      </c>
      <c r="AT22" s="139">
        <f t="shared" si="21"/>
        <v>0.5</v>
      </c>
      <c r="AU22" s="141">
        <v>0.6</v>
      </c>
      <c r="AV22" s="31">
        <v>0.5</v>
      </c>
      <c r="AW22" s="133">
        <f t="shared" si="22"/>
        <v>0.6</v>
      </c>
      <c r="AX22" s="131">
        <v>0.7</v>
      </c>
      <c r="AY22" s="135">
        <v>20</v>
      </c>
      <c r="AZ22" s="136">
        <f t="shared" si="5"/>
        <v>20</v>
      </c>
    </row>
    <row r="23" spans="1:52" ht="30" x14ac:dyDescent="0.25">
      <c r="A23" s="29">
        <v>33</v>
      </c>
      <c r="B23" s="22" t="s">
        <v>126</v>
      </c>
      <c r="C23" s="30" t="s">
        <v>127</v>
      </c>
      <c r="D23" s="70">
        <v>1071</v>
      </c>
      <c r="E23" s="71">
        <v>20</v>
      </c>
      <c r="F23" s="112">
        <f t="shared" si="6"/>
        <v>0.5</v>
      </c>
      <c r="G23" s="109">
        <v>0.5</v>
      </c>
      <c r="H23" s="116">
        <f t="shared" si="0"/>
        <v>0.16969589418328107</v>
      </c>
      <c r="I23" s="117">
        <v>0.17309683298115203</v>
      </c>
      <c r="J23" s="73">
        <f t="shared" si="7"/>
        <v>0.17316087308003233</v>
      </c>
      <c r="K23" s="74">
        <f t="shared" si="8"/>
        <v>0.32003669993215583</v>
      </c>
      <c r="L23" s="70">
        <v>2261</v>
      </c>
      <c r="M23" s="71">
        <v>20</v>
      </c>
      <c r="N23" s="112">
        <f t="shared" si="9"/>
        <v>0.5</v>
      </c>
      <c r="O23" s="109">
        <v>0.5</v>
      </c>
      <c r="P23" s="112">
        <f t="shared" si="1"/>
        <v>0.26873988213955452</v>
      </c>
      <c r="Q23" s="109">
        <v>0.2424254644351167</v>
      </c>
      <c r="R23" s="72">
        <f t="shared" si="10"/>
        <v>0.27599794435852149</v>
      </c>
      <c r="S23" s="75">
        <f t="shared" si="11"/>
        <v>0.5187269133830672</v>
      </c>
      <c r="T23" s="76">
        <v>16901.800000000003</v>
      </c>
      <c r="U23" s="71">
        <v>19</v>
      </c>
      <c r="V23" s="112">
        <f t="shared" si="12"/>
        <v>0.52631578947368418</v>
      </c>
      <c r="W23" s="109">
        <v>0.52631578947368418</v>
      </c>
      <c r="X23" s="112">
        <f t="shared" si="2"/>
        <v>1.6385127766149994</v>
      </c>
      <c r="Y23" s="109">
        <v>1.621332037537583</v>
      </c>
      <c r="Z23" s="72">
        <f t="shared" si="13"/>
        <v>1.9761507513834506</v>
      </c>
      <c r="AA23" s="75">
        <f t="shared" si="14"/>
        <v>2.8902189282099395</v>
      </c>
      <c r="AB23" s="76">
        <v>18014.86</v>
      </c>
      <c r="AC23" s="71">
        <v>19</v>
      </c>
      <c r="AD23" s="112">
        <f t="shared" si="15"/>
        <v>0.52631578947368418</v>
      </c>
      <c r="AE23" s="109">
        <v>0.52631578947368418</v>
      </c>
      <c r="AF23" s="112">
        <f t="shared" si="3"/>
        <v>1.6363311018865869</v>
      </c>
      <c r="AG23" s="109">
        <v>1.0938449851548375</v>
      </c>
      <c r="AH23" s="72">
        <f t="shared" si="16"/>
        <v>1.9749584504540851</v>
      </c>
      <c r="AI23" s="75">
        <f t="shared" si="17"/>
        <v>4.3021812550870138</v>
      </c>
      <c r="AJ23" s="77">
        <v>18461.86</v>
      </c>
      <c r="AK23" s="78">
        <v>19</v>
      </c>
      <c r="AL23" s="124">
        <f t="shared" si="18"/>
        <v>0.52631578947368418</v>
      </c>
      <c r="AM23" s="121">
        <v>0.52631578947368418</v>
      </c>
      <c r="AN23" s="112">
        <f t="shared" si="4"/>
        <v>1.6665050879250132</v>
      </c>
      <c r="AO23" s="109">
        <v>1.493507404452316</v>
      </c>
      <c r="AP23" s="72">
        <f t="shared" si="19"/>
        <v>2.0307195128524116</v>
      </c>
      <c r="AQ23" s="75">
        <f t="shared" si="20"/>
        <v>4.4411517907320723</v>
      </c>
      <c r="AR23" s="126">
        <f t="shared" si="23"/>
        <v>2.5789473684210527</v>
      </c>
      <c r="AS23" s="128">
        <v>2.5789473684210527</v>
      </c>
      <c r="AT23" s="139">
        <f t="shared" si="21"/>
        <v>0.5</v>
      </c>
      <c r="AU23" s="141">
        <v>0.5</v>
      </c>
      <c r="AV23" s="31">
        <v>0.5</v>
      </c>
      <c r="AW23" s="133">
        <f t="shared" si="22"/>
        <v>0.6</v>
      </c>
      <c r="AX23" s="131">
        <v>0.6</v>
      </c>
      <c r="AY23" s="135">
        <v>21</v>
      </c>
      <c r="AZ23" s="136">
        <f t="shared" si="5"/>
        <v>21</v>
      </c>
    </row>
    <row r="24" spans="1:52" ht="16.5" thickBot="1" x14ac:dyDescent="0.3">
      <c r="A24" s="33">
        <v>8</v>
      </c>
      <c r="B24" s="38" t="s">
        <v>50</v>
      </c>
      <c r="C24" s="34" t="s">
        <v>105</v>
      </c>
      <c r="D24" s="79">
        <v>896</v>
      </c>
      <c r="E24" s="80">
        <v>21</v>
      </c>
      <c r="F24" s="113">
        <f t="shared" si="6"/>
        <v>0.47619047619047616</v>
      </c>
      <c r="G24" s="110">
        <v>0.47619047619047616</v>
      </c>
      <c r="H24" s="118">
        <f t="shared" si="0"/>
        <v>0.14196780689843122</v>
      </c>
      <c r="I24" s="119">
        <v>0.15088818271187215</v>
      </c>
      <c r="J24" s="82">
        <f t="shared" si="7"/>
        <v>0.14486661277283752</v>
      </c>
      <c r="K24" s="83">
        <f t="shared" si="8"/>
        <v>0.26774312151186891</v>
      </c>
      <c r="L24" s="79">
        <v>1670</v>
      </c>
      <c r="M24" s="80">
        <v>21</v>
      </c>
      <c r="N24" s="113">
        <f t="shared" si="9"/>
        <v>0.47619047619047616</v>
      </c>
      <c r="O24" s="110">
        <v>0.47619047619047616</v>
      </c>
      <c r="P24" s="113">
        <f t="shared" si="1"/>
        <v>0.19849429596331541</v>
      </c>
      <c r="Q24" s="110">
        <v>0.22994327030165301</v>
      </c>
      <c r="R24" s="81">
        <f t="shared" si="10"/>
        <v>0.20385518225507776</v>
      </c>
      <c r="S24" s="84">
        <f t="shared" si="11"/>
        <v>0.38313752558590097</v>
      </c>
      <c r="T24" s="85">
        <v>8717</v>
      </c>
      <c r="U24" s="80">
        <v>21</v>
      </c>
      <c r="V24" s="113">
        <f t="shared" si="12"/>
        <v>0.47619047619047616</v>
      </c>
      <c r="W24" s="110">
        <v>0.47619047619047616</v>
      </c>
      <c r="X24" s="113">
        <f t="shared" si="2"/>
        <v>0.84505294547047927</v>
      </c>
      <c r="Y24" s="110">
        <v>0.98735991739302087</v>
      </c>
      <c r="Z24" s="81">
        <f t="shared" si="13"/>
        <v>1.0191876663911263</v>
      </c>
      <c r="AA24" s="84">
        <f t="shared" si="14"/>
        <v>1.4906127393062301</v>
      </c>
      <c r="AB24" s="85">
        <v>9436</v>
      </c>
      <c r="AC24" s="80">
        <v>21</v>
      </c>
      <c r="AD24" s="113">
        <f t="shared" si="15"/>
        <v>0.47619047619047616</v>
      </c>
      <c r="AE24" s="110">
        <v>0.47619047619047616</v>
      </c>
      <c r="AF24" s="113">
        <f t="shared" si="3"/>
        <v>0.85709354818199157</v>
      </c>
      <c r="AG24" s="110">
        <v>0.56630329023706805</v>
      </c>
      <c r="AH24" s="81">
        <f t="shared" si="16"/>
        <v>1.0344631009336041</v>
      </c>
      <c r="AI24" s="84">
        <f t="shared" si="17"/>
        <v>2.2534386791238488</v>
      </c>
      <c r="AJ24" s="86">
        <v>9562</v>
      </c>
      <c r="AK24" s="87">
        <v>22</v>
      </c>
      <c r="AL24" s="125">
        <f t="shared" si="18"/>
        <v>0.45454545454545453</v>
      </c>
      <c r="AM24" s="122">
        <v>0.45454545454545453</v>
      </c>
      <c r="AN24" s="113">
        <f t="shared" si="4"/>
        <v>0.86313738977215593</v>
      </c>
      <c r="AO24" s="110">
        <v>0.90868543571848182</v>
      </c>
      <c r="AP24" s="81">
        <f t="shared" si="19"/>
        <v>1.0517759305885082</v>
      </c>
      <c r="AQ24" s="84">
        <f t="shared" si="20"/>
        <v>2.3002174982899923</v>
      </c>
      <c r="AR24" s="127">
        <f t="shared" si="23"/>
        <v>2.3593073593073592</v>
      </c>
      <c r="AS24" s="129">
        <v>2.3593073593073592</v>
      </c>
      <c r="AT24" s="140">
        <f t="shared" si="21"/>
        <v>0.5</v>
      </c>
      <c r="AU24" s="142">
        <v>0.5</v>
      </c>
      <c r="AV24" s="35">
        <v>0.5</v>
      </c>
      <c r="AW24" s="134">
        <f t="shared" si="22"/>
        <v>0.6</v>
      </c>
      <c r="AX24" s="132">
        <v>0.6</v>
      </c>
      <c r="AY24" s="137">
        <v>22</v>
      </c>
      <c r="AZ24" s="138">
        <f t="shared" si="5"/>
        <v>22</v>
      </c>
    </row>
    <row r="25" spans="1:52" x14ac:dyDescent="0.25">
      <c r="A25" s="271" t="s">
        <v>136</v>
      </c>
      <c r="B25" s="271"/>
      <c r="L25" s="270"/>
      <c r="AR25" s="130"/>
      <c r="AS25" s="130"/>
      <c r="AT25" s="31"/>
      <c r="AU25" s="31"/>
    </row>
    <row r="26" spans="1:52" x14ac:dyDescent="0.25">
      <c r="A26" s="165" t="s">
        <v>162</v>
      </c>
      <c r="B26" s="165"/>
      <c r="E26" s="20"/>
      <c r="F26" s="20"/>
      <c r="G26" s="20"/>
      <c r="H26" s="36"/>
      <c r="I26" s="36"/>
      <c r="L26" s="36"/>
      <c r="M26" s="21"/>
      <c r="N26" s="20"/>
      <c r="O26" s="20"/>
      <c r="R26" s="20"/>
      <c r="S26" s="20"/>
      <c r="T26" s="20"/>
      <c r="U26" s="20"/>
      <c r="X26" s="20"/>
      <c r="Y26" s="20"/>
      <c r="Z26" s="21"/>
      <c r="AA26" s="21"/>
      <c r="AB26" s="20"/>
      <c r="AC26" s="20"/>
      <c r="AF26" s="20"/>
      <c r="AG26" s="20"/>
      <c r="AH26" s="21"/>
      <c r="AI26" s="21"/>
      <c r="AJ26" s="21"/>
    </row>
    <row r="27" spans="1:52" x14ac:dyDescent="0.25">
      <c r="A27" s="166" t="s">
        <v>163</v>
      </c>
      <c r="B27" s="166"/>
      <c r="D27" s="45"/>
      <c r="E27" s="1"/>
      <c r="F27" s="1"/>
      <c r="G27" s="1"/>
      <c r="H27" s="45"/>
      <c r="I27" s="45"/>
      <c r="J27" s="45"/>
      <c r="K27" s="45"/>
      <c r="L27" s="45"/>
      <c r="M27" s="1"/>
      <c r="N27" s="1"/>
      <c r="O27" s="1"/>
      <c r="P27" s="1"/>
      <c r="Q27" s="1"/>
      <c r="R27" s="1"/>
      <c r="S27" s="1"/>
    </row>
    <row r="28" spans="1:52" ht="45" x14ac:dyDescent="0.25">
      <c r="D28" s="45"/>
      <c r="E28" s="1"/>
      <c r="H28" s="45"/>
      <c r="I28" s="45"/>
      <c r="J28" s="12"/>
      <c r="K28" s="49"/>
      <c r="L28" s="49"/>
      <c r="M28" s="52" t="s">
        <v>110</v>
      </c>
      <c r="N28" s="52" t="s">
        <v>111</v>
      </c>
      <c r="O28" s="52"/>
      <c r="P28" s="52" t="s">
        <v>106</v>
      </c>
      <c r="Q28" s="52"/>
      <c r="R28" s="53" t="s">
        <v>112</v>
      </c>
      <c r="S28" s="1"/>
    </row>
    <row r="29" spans="1:52" x14ac:dyDescent="0.25">
      <c r="D29" s="45"/>
      <c r="E29" s="1"/>
      <c r="H29" s="46"/>
      <c r="I29" s="46"/>
      <c r="J29" s="5" t="s">
        <v>18</v>
      </c>
      <c r="K29" s="46"/>
      <c r="L29" s="88">
        <v>631128.49999999988</v>
      </c>
      <c r="M29" s="89">
        <f xml:space="preserve"> ROUND(L29,0)</f>
        <v>631129</v>
      </c>
      <c r="N29" s="89">
        <f>ROUND(M29-D3,)</f>
        <v>618500</v>
      </c>
      <c r="O29" s="89"/>
      <c r="P29" s="89">
        <v>283850.88</v>
      </c>
      <c r="Q29" s="89"/>
      <c r="R29" s="90">
        <f>N29-P29</f>
        <v>334649.12</v>
      </c>
      <c r="S29" s="1"/>
    </row>
    <row r="30" spans="1:52" x14ac:dyDescent="0.25">
      <c r="D30" s="45"/>
      <c r="E30" s="1"/>
      <c r="H30" s="46"/>
      <c r="I30" s="46"/>
      <c r="J30" s="5" t="s">
        <v>19</v>
      </c>
      <c r="K30" s="46"/>
      <c r="L30" s="88">
        <v>841334.05</v>
      </c>
      <c r="M30" s="89">
        <f t="shared" ref="M30:M33" si="24" xml:space="preserve"> ROUND(L30,0)</f>
        <v>841334</v>
      </c>
      <c r="N30" s="89">
        <f>ROUND(M30-L3,)</f>
        <v>819209</v>
      </c>
      <c r="O30" s="89"/>
      <c r="P30" s="89">
        <v>383334.18</v>
      </c>
      <c r="Q30" s="89"/>
      <c r="R30" s="90">
        <f t="shared" ref="R30:R33" si="25">N30-P30</f>
        <v>435874.82</v>
      </c>
      <c r="S30" s="1"/>
    </row>
    <row r="31" spans="1:52" x14ac:dyDescent="0.25">
      <c r="D31" s="46"/>
      <c r="E31" s="48"/>
      <c r="H31" s="46"/>
      <c r="I31" s="46"/>
      <c r="J31" s="5" t="s">
        <v>20</v>
      </c>
      <c r="K31" s="46"/>
      <c r="L31" s="88">
        <v>1031532.5</v>
      </c>
      <c r="M31" s="89">
        <f t="shared" si="24"/>
        <v>1031533</v>
      </c>
      <c r="N31" s="89">
        <f>ROUND(M31-T3,)</f>
        <v>855289</v>
      </c>
      <c r="O31" s="89"/>
      <c r="P31" s="89">
        <v>270495.93</v>
      </c>
      <c r="Q31" s="89"/>
      <c r="R31" s="90">
        <f t="shared" si="25"/>
        <v>584793.07000000007</v>
      </c>
      <c r="S31" s="1"/>
    </row>
    <row r="32" spans="1:52" x14ac:dyDescent="0.25">
      <c r="D32" s="46"/>
      <c r="E32" s="48"/>
      <c r="H32" s="46"/>
      <c r="I32" s="46"/>
      <c r="J32" s="5" t="s">
        <v>21</v>
      </c>
      <c r="K32" s="46"/>
      <c r="L32" s="88">
        <v>1100929.6000000001</v>
      </c>
      <c r="M32" s="89">
        <f xml:space="preserve"> ROUND(L32,0)</f>
        <v>1100930</v>
      </c>
      <c r="N32" s="89">
        <f>ROUND(M32-AB3,)</f>
        <v>912164</v>
      </c>
      <c r="O32" s="89"/>
      <c r="P32" s="89">
        <v>493426.18</v>
      </c>
      <c r="Q32" s="89"/>
      <c r="R32" s="90">
        <f t="shared" si="25"/>
        <v>418737.82</v>
      </c>
      <c r="S32" s="1"/>
    </row>
    <row r="33" spans="4:19" x14ac:dyDescent="0.25">
      <c r="D33" s="46"/>
      <c r="E33" s="48"/>
      <c r="H33" s="46"/>
      <c r="I33" s="46"/>
      <c r="J33" s="50" t="s">
        <v>39</v>
      </c>
      <c r="K33" s="51"/>
      <c r="L33" s="91">
        <v>1107818.8399999999</v>
      </c>
      <c r="M33" s="92">
        <f t="shared" si="24"/>
        <v>1107819</v>
      </c>
      <c r="N33" s="92">
        <f>ROUND(M33-AJ3,)</f>
        <v>909129</v>
      </c>
      <c r="O33" s="92"/>
      <c r="P33" s="92">
        <v>493429.18</v>
      </c>
      <c r="Q33" s="92"/>
      <c r="R33" s="93">
        <f t="shared" si="25"/>
        <v>415699.82</v>
      </c>
      <c r="S33" s="1"/>
    </row>
    <row r="34" spans="4:19" x14ac:dyDescent="0.25">
      <c r="D34" s="46"/>
      <c r="E34" s="48"/>
      <c r="F34" s="20"/>
      <c r="G34" s="20"/>
      <c r="H34" s="36"/>
      <c r="I34" s="36"/>
      <c r="J34" s="47"/>
      <c r="K34" s="47"/>
      <c r="L34" s="45"/>
      <c r="M34" s="1"/>
      <c r="N34" s="1"/>
      <c r="O34" s="1"/>
      <c r="P34" s="1"/>
      <c r="Q34" s="1"/>
      <c r="R34" s="1"/>
      <c r="S34" s="1"/>
    </row>
    <row r="35" spans="4:19" x14ac:dyDescent="0.25">
      <c r="D35" s="46"/>
      <c r="E35" s="48"/>
      <c r="F35" s="20"/>
      <c r="G35" s="20"/>
      <c r="H35" s="36"/>
      <c r="I35" s="36"/>
      <c r="J35" s="47"/>
      <c r="K35" s="47"/>
      <c r="L35" s="45"/>
      <c r="M35" s="1"/>
      <c r="N35" s="1"/>
      <c r="O35" s="1"/>
      <c r="P35" s="1"/>
      <c r="Q35" s="1"/>
      <c r="R35" s="1"/>
      <c r="S35" s="1"/>
    </row>
  </sheetData>
  <mergeCells count="9">
    <mergeCell ref="AB1:AI1"/>
    <mergeCell ref="AJ1:AQ1"/>
    <mergeCell ref="AR1:AZ1"/>
    <mergeCell ref="A1:A2"/>
    <mergeCell ref="B1:B2"/>
    <mergeCell ref="C1:C2"/>
    <mergeCell ref="D1:K1"/>
    <mergeCell ref="L1:S1"/>
    <mergeCell ref="T1:AA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AR3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" x14ac:dyDescent="0.25"/>
  <cols>
    <col min="2" max="2" width="11.5703125" bestFit="1" customWidth="1"/>
    <col min="3" max="3" width="47" style="17" customWidth="1"/>
    <col min="4" max="4" width="12" customWidth="1"/>
    <col min="8" max="9" width="13.5703125" customWidth="1"/>
    <col min="10" max="10" width="19" customWidth="1"/>
    <col min="11" max="11" width="13" customWidth="1"/>
    <col min="12" max="12" width="13.140625" customWidth="1"/>
    <col min="13" max="13" width="11.140625" bestFit="1" customWidth="1"/>
    <col min="14" max="14" width="13.140625" customWidth="1"/>
    <col min="15" max="15" width="12.7109375" bestFit="1" customWidth="1"/>
    <col min="16" max="16" width="12.7109375" customWidth="1"/>
    <col min="17" max="17" width="17.28515625" bestFit="1" customWidth="1"/>
    <col min="18" max="18" width="9.5703125" customWidth="1"/>
    <col min="22" max="22" width="12.7109375" bestFit="1" customWidth="1"/>
    <col min="23" max="23" width="12.7109375" customWidth="1"/>
    <col min="24" max="24" width="18.5703125" customWidth="1"/>
    <col min="25" max="25" width="10" customWidth="1"/>
    <col min="29" max="29" width="12.7109375" bestFit="1" customWidth="1"/>
    <col min="30" max="30" width="12.7109375" customWidth="1"/>
    <col min="31" max="31" width="17.5703125" customWidth="1"/>
    <col min="32" max="32" width="10" customWidth="1"/>
    <col min="36" max="36" width="12.7109375" bestFit="1" customWidth="1"/>
    <col min="37" max="37" width="12.7109375" customWidth="1"/>
    <col min="38" max="38" width="17" customWidth="1"/>
    <col min="39" max="42" width="11.42578125" customWidth="1"/>
    <col min="43" max="43" width="10.5703125" customWidth="1"/>
    <col min="44" max="44" width="10" customWidth="1"/>
  </cols>
  <sheetData>
    <row r="1" spans="1:44" ht="15.75" thickBot="1" x14ac:dyDescent="0.3">
      <c r="A1" s="325" t="s">
        <v>84</v>
      </c>
      <c r="B1" s="335" t="s">
        <v>0</v>
      </c>
      <c r="C1" s="337" t="s">
        <v>85</v>
      </c>
      <c r="D1" s="319" t="s">
        <v>33</v>
      </c>
      <c r="E1" s="320"/>
      <c r="F1" s="320"/>
      <c r="G1" s="320"/>
      <c r="H1" s="320"/>
      <c r="I1" s="334"/>
      <c r="J1" s="321"/>
      <c r="K1" s="319" t="s">
        <v>36</v>
      </c>
      <c r="L1" s="320"/>
      <c r="M1" s="320"/>
      <c r="N1" s="320"/>
      <c r="O1" s="320"/>
      <c r="P1" s="334"/>
      <c r="Q1" s="321"/>
      <c r="R1" s="319" t="s">
        <v>35</v>
      </c>
      <c r="S1" s="320"/>
      <c r="T1" s="320"/>
      <c r="U1" s="320"/>
      <c r="V1" s="320"/>
      <c r="W1" s="334"/>
      <c r="X1" s="321"/>
      <c r="Y1" s="319" t="s">
        <v>37</v>
      </c>
      <c r="Z1" s="320"/>
      <c r="AA1" s="320"/>
      <c r="AB1" s="320"/>
      <c r="AC1" s="320"/>
      <c r="AD1" s="334"/>
      <c r="AE1" s="321"/>
      <c r="AF1" s="331" t="s">
        <v>167</v>
      </c>
      <c r="AG1" s="332"/>
      <c r="AH1" s="332"/>
      <c r="AI1" s="332"/>
      <c r="AJ1" s="332"/>
      <c r="AK1" s="332"/>
      <c r="AL1" s="333"/>
      <c r="AM1" s="331" t="s">
        <v>86</v>
      </c>
      <c r="AN1" s="332"/>
      <c r="AO1" s="332"/>
      <c r="AP1" s="332"/>
      <c r="AQ1" s="332"/>
      <c r="AR1" s="333"/>
    </row>
    <row r="2" spans="1:44" s="18" customFormat="1" ht="45.75" thickBot="1" x14ac:dyDescent="0.3">
      <c r="A2" s="326"/>
      <c r="B2" s="336"/>
      <c r="C2" s="338"/>
      <c r="D2" s="243" t="s">
        <v>116</v>
      </c>
      <c r="E2" s="211" t="s">
        <v>87</v>
      </c>
      <c r="F2" s="212" t="s">
        <v>145</v>
      </c>
      <c r="G2" s="213" t="s">
        <v>144</v>
      </c>
      <c r="H2" s="212" t="s">
        <v>146</v>
      </c>
      <c r="I2" s="213" t="s">
        <v>147</v>
      </c>
      <c r="J2" s="44" t="s">
        <v>89</v>
      </c>
      <c r="K2" s="41" t="s">
        <v>116</v>
      </c>
      <c r="L2" s="211" t="s">
        <v>87</v>
      </c>
      <c r="M2" s="212" t="s">
        <v>145</v>
      </c>
      <c r="N2" s="213" t="s">
        <v>144</v>
      </c>
      <c r="O2" s="212" t="s">
        <v>146</v>
      </c>
      <c r="P2" s="213" t="s">
        <v>147</v>
      </c>
      <c r="Q2" s="44" t="s">
        <v>89</v>
      </c>
      <c r="R2" s="41" t="s">
        <v>116</v>
      </c>
      <c r="S2" s="211" t="s">
        <v>87</v>
      </c>
      <c r="T2" s="212" t="s">
        <v>145</v>
      </c>
      <c r="U2" s="213" t="s">
        <v>144</v>
      </c>
      <c r="V2" s="212" t="s">
        <v>146</v>
      </c>
      <c r="W2" s="213" t="s">
        <v>147</v>
      </c>
      <c r="X2" s="44" t="s">
        <v>89</v>
      </c>
      <c r="Y2" s="41" t="s">
        <v>34</v>
      </c>
      <c r="Z2" s="211" t="s">
        <v>87</v>
      </c>
      <c r="AA2" s="212" t="s">
        <v>145</v>
      </c>
      <c r="AB2" s="213" t="s">
        <v>144</v>
      </c>
      <c r="AC2" s="212" t="s">
        <v>146</v>
      </c>
      <c r="AD2" s="213" t="s">
        <v>147</v>
      </c>
      <c r="AE2" s="44" t="s">
        <v>89</v>
      </c>
      <c r="AF2" s="205" t="s">
        <v>116</v>
      </c>
      <c r="AG2" s="244" t="s">
        <v>87</v>
      </c>
      <c r="AH2" s="221" t="s">
        <v>145</v>
      </c>
      <c r="AI2" s="220" t="s">
        <v>144</v>
      </c>
      <c r="AJ2" s="221" t="s">
        <v>146</v>
      </c>
      <c r="AK2" s="224" t="s">
        <v>147</v>
      </c>
      <c r="AL2" s="245" t="s">
        <v>89</v>
      </c>
      <c r="AM2" s="236" t="s">
        <v>149</v>
      </c>
      <c r="AN2" s="220" t="s">
        <v>148</v>
      </c>
      <c r="AO2" s="221" t="s">
        <v>154</v>
      </c>
      <c r="AP2" s="224" t="s">
        <v>155</v>
      </c>
      <c r="AQ2" s="225" t="s">
        <v>152</v>
      </c>
      <c r="AR2" s="226" t="s">
        <v>153</v>
      </c>
    </row>
    <row r="3" spans="1:44" ht="45.75" thickTop="1" x14ac:dyDescent="0.25">
      <c r="A3" s="238">
        <v>106</v>
      </c>
      <c r="B3" s="54" t="s">
        <v>69</v>
      </c>
      <c r="C3" s="239" t="s">
        <v>128</v>
      </c>
      <c r="D3" s="235">
        <v>283850.88</v>
      </c>
      <c r="E3" s="89">
        <v>1</v>
      </c>
      <c r="F3" s="104">
        <f>22/E3/2.2</f>
        <v>10</v>
      </c>
      <c r="G3" s="106">
        <v>10</v>
      </c>
      <c r="H3" s="104">
        <f t="shared" ref="H3:H24" si="0">D3/$K$29*100</f>
        <v>44.975097008693943</v>
      </c>
      <c r="I3" s="106">
        <v>42.400944520832041</v>
      </c>
      <c r="J3" s="95" t="s">
        <v>92</v>
      </c>
      <c r="K3" s="94">
        <v>383334.18</v>
      </c>
      <c r="L3" s="89">
        <v>1</v>
      </c>
      <c r="M3" s="104">
        <f t="shared" ref="M3:M24" si="1">22/L3/2.2</f>
        <v>10</v>
      </c>
      <c r="N3" s="106">
        <v>10</v>
      </c>
      <c r="O3" s="104">
        <f t="shared" ref="O3:O24" si="2">K3/$K$30*100</f>
        <v>45.56266357950588</v>
      </c>
      <c r="P3" s="106">
        <v>42.107462629919077</v>
      </c>
      <c r="Q3" s="95" t="s">
        <v>92</v>
      </c>
      <c r="R3" s="94">
        <v>270495.93</v>
      </c>
      <c r="S3" s="89">
        <v>1</v>
      </c>
      <c r="T3" s="104">
        <f>22/S3/2.2</f>
        <v>10</v>
      </c>
      <c r="U3" s="106">
        <v>10</v>
      </c>
      <c r="V3" s="104">
        <f t="shared" ref="V3:V24" si="3">R3/$K$31*100</f>
        <v>26.222712215702259</v>
      </c>
      <c r="W3" s="106">
        <v>26.682196981200835</v>
      </c>
      <c r="X3" s="95" t="s">
        <v>92</v>
      </c>
      <c r="Y3" s="94">
        <v>493426.18</v>
      </c>
      <c r="Z3" s="89">
        <v>1</v>
      </c>
      <c r="AA3" s="104">
        <f>22/Z3/2.2</f>
        <v>10</v>
      </c>
      <c r="AB3" s="106">
        <v>10</v>
      </c>
      <c r="AC3" s="104">
        <f t="shared" ref="AC3:AC24" si="4">Y3/$K$32*100</f>
        <v>44.819032999373256</v>
      </c>
      <c r="AD3" s="106">
        <v>40.616070989649664</v>
      </c>
      <c r="AE3" s="75" t="s">
        <v>92</v>
      </c>
      <c r="AF3" s="246">
        <v>493429.18</v>
      </c>
      <c r="AG3" s="89">
        <v>1</v>
      </c>
      <c r="AH3" s="104">
        <f t="shared" ref="AH3:AH24" si="5">22/AG3/2.2</f>
        <v>10</v>
      </c>
      <c r="AI3" s="106">
        <v>10</v>
      </c>
      <c r="AJ3" s="104">
        <f t="shared" ref="AJ3:AJ24" si="6">AF3/$K$33*100</f>
        <v>44.540595530497313</v>
      </c>
      <c r="AK3" s="106">
        <v>38.394164993467946</v>
      </c>
      <c r="AL3" s="75" t="s">
        <v>92</v>
      </c>
      <c r="AM3" s="104">
        <f>F3+M3+T3+AA3+AH3</f>
        <v>50</v>
      </c>
      <c r="AN3" s="214">
        <v>50</v>
      </c>
      <c r="AO3" s="217">
        <f>ROUND((AM3/5),1)</f>
        <v>10</v>
      </c>
      <c r="AP3" s="209">
        <v>10</v>
      </c>
      <c r="AQ3" s="229">
        <v>1</v>
      </c>
      <c r="AR3" s="231">
        <v>1</v>
      </c>
    </row>
    <row r="4" spans="1:44" ht="15.75" x14ac:dyDescent="0.25">
      <c r="A4" s="238">
        <v>118</v>
      </c>
      <c r="B4" s="54" t="s">
        <v>79</v>
      </c>
      <c r="C4" s="239" t="s">
        <v>107</v>
      </c>
      <c r="D4" s="235">
        <v>70789.36</v>
      </c>
      <c r="E4" s="89">
        <v>2</v>
      </c>
      <c r="F4" s="104">
        <f t="shared" ref="F4:F24" si="7">22/E4/2.2</f>
        <v>5</v>
      </c>
      <c r="G4" s="106">
        <v>5</v>
      </c>
      <c r="H4" s="104">
        <f t="shared" si="0"/>
        <v>11.216306016678049</v>
      </c>
      <c r="I4" s="106">
        <v>11.106462717228361</v>
      </c>
      <c r="J4" s="75">
        <f t="shared" ref="J4:J24" si="8">D4/$M$29*100</f>
        <v>20.384061184411337</v>
      </c>
      <c r="K4" s="94">
        <v>94140.02</v>
      </c>
      <c r="L4" s="89">
        <v>2</v>
      </c>
      <c r="M4" s="104">
        <f t="shared" si="1"/>
        <v>5</v>
      </c>
      <c r="N4" s="106">
        <v>5</v>
      </c>
      <c r="O4" s="104">
        <f t="shared" si="2"/>
        <v>11.189375444234988</v>
      </c>
      <c r="P4" s="106">
        <v>11.472596460057334</v>
      </c>
      <c r="Q4" s="95">
        <f t="shared" ref="Q4:Q24" si="9">K4/$M$30*100</f>
        <v>20.554589519650655</v>
      </c>
      <c r="R4" s="94">
        <v>106690.48</v>
      </c>
      <c r="S4" s="89">
        <v>2</v>
      </c>
      <c r="T4" s="104">
        <f t="shared" ref="T4:T24" si="10">22/S4/2.2</f>
        <v>5</v>
      </c>
      <c r="U4" s="106">
        <v>5</v>
      </c>
      <c r="V4" s="104">
        <f t="shared" si="3"/>
        <v>10.342905171235433</v>
      </c>
      <c r="W4" s="106">
        <v>10.951816644901347</v>
      </c>
      <c r="X4" s="75">
        <f t="shared" ref="X4:X24" si="11">R4/$M$31*100</f>
        <v>14.019092370016176</v>
      </c>
      <c r="Y4" s="94">
        <v>118268.40999999999</v>
      </c>
      <c r="Z4" s="89">
        <v>2</v>
      </c>
      <c r="AA4" s="104">
        <f t="shared" ref="AA4:AA24" si="12">22/Z4/2.2</f>
        <v>5</v>
      </c>
      <c r="AB4" s="106">
        <v>5</v>
      </c>
      <c r="AC4" s="104">
        <f t="shared" si="4"/>
        <v>10.742591263749738</v>
      </c>
      <c r="AD4" s="106">
        <v>10.707518302540791</v>
      </c>
      <c r="AE4" s="75">
        <f t="shared" ref="AE4:AE24" si="13">Y4/$M$32*100</f>
        <v>19.467922844952458</v>
      </c>
      <c r="AF4" s="246">
        <v>118356.87999999999</v>
      </c>
      <c r="AG4" s="89">
        <v>2</v>
      </c>
      <c r="AH4" s="104">
        <f t="shared" si="5"/>
        <v>5</v>
      </c>
      <c r="AI4" s="106">
        <v>5</v>
      </c>
      <c r="AJ4" s="104">
        <f t="shared" si="6"/>
        <v>10.683774154442197</v>
      </c>
      <c r="AK4" s="106">
        <v>10.172775814752791</v>
      </c>
      <c r="AL4" s="75">
        <f t="shared" ref="AL4:AL24" si="14">AF4/$M$33*100</f>
        <v>19.264128647927212</v>
      </c>
      <c r="AM4" s="104">
        <f t="shared" ref="AM4:AM24" si="15">F4+M4+T4+AA4+AH4</f>
        <v>25</v>
      </c>
      <c r="AN4" s="214">
        <v>25</v>
      </c>
      <c r="AO4" s="217">
        <f t="shared" ref="AO4:AO24" si="16">ROUND((AM4/5),1)</f>
        <v>5</v>
      </c>
      <c r="AP4" s="209">
        <v>5</v>
      </c>
      <c r="AQ4" s="229">
        <v>2</v>
      </c>
      <c r="AR4" s="231">
        <v>2</v>
      </c>
    </row>
    <row r="5" spans="1:44" ht="15.75" x14ac:dyDescent="0.25">
      <c r="A5" s="238">
        <v>101</v>
      </c>
      <c r="B5" s="55" t="s">
        <v>64</v>
      </c>
      <c r="C5" s="239" t="s">
        <v>108</v>
      </c>
      <c r="D5" s="235">
        <v>54861.590000000004</v>
      </c>
      <c r="E5" s="89">
        <v>3</v>
      </c>
      <c r="F5" s="104">
        <f t="shared" si="7"/>
        <v>3.333333333333333</v>
      </c>
      <c r="G5" s="106">
        <v>3.333333333333333</v>
      </c>
      <c r="H5" s="104">
        <f t="shared" si="0"/>
        <v>8.6926111777465476</v>
      </c>
      <c r="I5" s="106">
        <v>9.9411519757533782</v>
      </c>
      <c r="J5" s="75">
        <f t="shared" si="8"/>
        <v>15.797600193504916</v>
      </c>
      <c r="K5" s="94">
        <v>56421.33</v>
      </c>
      <c r="L5" s="89">
        <v>3</v>
      </c>
      <c r="M5" s="104">
        <f t="shared" si="1"/>
        <v>3.333333333333333</v>
      </c>
      <c r="N5" s="106">
        <v>3.333333333333333</v>
      </c>
      <c r="O5" s="104">
        <f t="shared" si="2"/>
        <v>6.7061749554873566</v>
      </c>
      <c r="P5" s="106">
        <v>7.5819710338136517</v>
      </c>
      <c r="Q5" s="95">
        <f t="shared" si="9"/>
        <v>12.31906768558952</v>
      </c>
      <c r="R5" s="94">
        <v>54811.97</v>
      </c>
      <c r="S5" s="89">
        <v>3</v>
      </c>
      <c r="T5" s="104">
        <f t="shared" si="10"/>
        <v>3.333333333333333</v>
      </c>
      <c r="U5" s="106">
        <v>3.333333333333333</v>
      </c>
      <c r="V5" s="104">
        <f t="shared" si="3"/>
        <v>5.3136419290512276</v>
      </c>
      <c r="W5" s="106">
        <v>5.3824996709893611</v>
      </c>
      <c r="X5" s="75">
        <f t="shared" si="11"/>
        <v>7.2022740024466607</v>
      </c>
      <c r="Y5" s="94">
        <v>58907.650000000009</v>
      </c>
      <c r="Z5" s="89">
        <v>4</v>
      </c>
      <c r="AA5" s="104">
        <f t="shared" si="12"/>
        <v>2.5</v>
      </c>
      <c r="AB5" s="106">
        <v>3.333333333333333</v>
      </c>
      <c r="AC5" s="104">
        <f t="shared" si="4"/>
        <v>5.3507171209795361</v>
      </c>
      <c r="AD5" s="106">
        <v>6.0281209391455013</v>
      </c>
      <c r="AE5" s="75">
        <f t="shared" si="13"/>
        <v>9.6966686639100335</v>
      </c>
      <c r="AF5" s="246">
        <v>58907.650000000009</v>
      </c>
      <c r="AG5" s="89">
        <v>4</v>
      </c>
      <c r="AH5" s="104">
        <f t="shared" si="5"/>
        <v>2.5</v>
      </c>
      <c r="AI5" s="106">
        <v>3.333333333333333</v>
      </c>
      <c r="AJ5" s="104">
        <f t="shared" si="6"/>
        <v>5.3174435535046793</v>
      </c>
      <c r="AK5" s="106">
        <v>5.6983341078270628</v>
      </c>
      <c r="AL5" s="75">
        <f t="shared" si="14"/>
        <v>9.5879897133742418</v>
      </c>
      <c r="AM5" s="104">
        <f t="shared" si="15"/>
        <v>15</v>
      </c>
      <c r="AN5" s="214">
        <v>16.666666666666664</v>
      </c>
      <c r="AO5" s="217">
        <f t="shared" si="16"/>
        <v>3</v>
      </c>
      <c r="AP5" s="209">
        <v>3.3</v>
      </c>
      <c r="AQ5" s="229">
        <v>3</v>
      </c>
      <c r="AR5" s="231">
        <v>3</v>
      </c>
    </row>
    <row r="6" spans="1:44" ht="15.75" x14ac:dyDescent="0.25">
      <c r="A6" s="238">
        <v>102</v>
      </c>
      <c r="B6" s="55" t="s">
        <v>65</v>
      </c>
      <c r="C6" s="239" t="s">
        <v>4</v>
      </c>
      <c r="D6" s="235">
        <v>10373</v>
      </c>
      <c r="E6" s="89">
        <v>7</v>
      </c>
      <c r="F6" s="104">
        <f t="shared" si="7"/>
        <v>1.4285714285714284</v>
      </c>
      <c r="G6" s="106">
        <v>1.1111111111111112</v>
      </c>
      <c r="H6" s="104">
        <f t="shared" si="0"/>
        <v>1.6435625680328427</v>
      </c>
      <c r="I6" s="106">
        <v>1.7514819375087773</v>
      </c>
      <c r="J6" s="75">
        <f t="shared" si="8"/>
        <v>2.9869441772873606</v>
      </c>
      <c r="K6" s="94">
        <v>25425</v>
      </c>
      <c r="L6" s="89">
        <v>5</v>
      </c>
      <c r="M6" s="104">
        <f t="shared" si="1"/>
        <v>2</v>
      </c>
      <c r="N6" s="106">
        <v>2.5</v>
      </c>
      <c r="O6" s="104">
        <f t="shared" si="2"/>
        <v>3.0219865118965834</v>
      </c>
      <c r="P6" s="106">
        <v>3.5266895261771438</v>
      </c>
      <c r="Q6" s="95">
        <f t="shared" si="9"/>
        <v>5.5513100436681224</v>
      </c>
      <c r="R6" s="94">
        <v>47761.689999999995</v>
      </c>
      <c r="S6" s="89">
        <v>4</v>
      </c>
      <c r="T6" s="104">
        <f t="shared" si="10"/>
        <v>2.5</v>
      </c>
      <c r="U6" s="106">
        <v>2.5</v>
      </c>
      <c r="V6" s="104">
        <f t="shared" si="3"/>
        <v>4.6301659762702689</v>
      </c>
      <c r="W6" s="106">
        <v>5.2177979570970123</v>
      </c>
      <c r="X6" s="75">
        <f t="shared" si="11"/>
        <v>6.2758696357732928</v>
      </c>
      <c r="Y6" s="94">
        <v>48925.700000000004</v>
      </c>
      <c r="Z6" s="89">
        <v>6</v>
      </c>
      <c r="AA6" s="104">
        <f t="shared" si="12"/>
        <v>1.6666666666666665</v>
      </c>
      <c r="AB6" s="106">
        <v>2.5</v>
      </c>
      <c r="AC6" s="104">
        <f t="shared" si="4"/>
        <v>4.4440336806154797</v>
      </c>
      <c r="AD6" s="106">
        <v>5.1715277114334182</v>
      </c>
      <c r="AE6" s="75">
        <f t="shared" si="13"/>
        <v>8.0535601411677948</v>
      </c>
      <c r="AF6" s="246">
        <v>49040.72</v>
      </c>
      <c r="AG6" s="89">
        <v>6</v>
      </c>
      <c r="AH6" s="104">
        <f t="shared" si="5"/>
        <v>1.6666666666666665</v>
      </c>
      <c r="AI6" s="106">
        <v>2.5</v>
      </c>
      <c r="AJ6" s="104">
        <f t="shared" si="6"/>
        <v>4.4267809091557382</v>
      </c>
      <c r="AK6" s="106">
        <v>4.9380305647374465</v>
      </c>
      <c r="AL6" s="75">
        <f t="shared" si="14"/>
        <v>7.9820179364898518</v>
      </c>
      <c r="AM6" s="104">
        <f t="shared" si="15"/>
        <v>9.261904761904761</v>
      </c>
      <c r="AN6" s="214">
        <v>11.111111111111111</v>
      </c>
      <c r="AO6" s="217">
        <f t="shared" si="16"/>
        <v>1.9</v>
      </c>
      <c r="AP6" s="209">
        <v>2.2000000000000002</v>
      </c>
      <c r="AQ6" s="229">
        <v>5</v>
      </c>
      <c r="AR6" s="231">
        <v>4</v>
      </c>
    </row>
    <row r="7" spans="1:44" ht="15.75" x14ac:dyDescent="0.25">
      <c r="A7" s="238">
        <v>115</v>
      </c>
      <c r="B7" s="55" t="s">
        <v>76</v>
      </c>
      <c r="C7" s="239" t="s">
        <v>109</v>
      </c>
      <c r="D7" s="235">
        <v>25456.57</v>
      </c>
      <c r="E7" s="89">
        <v>4</v>
      </c>
      <c r="F7" s="104">
        <f t="shared" si="7"/>
        <v>2.5</v>
      </c>
      <c r="G7" s="106">
        <v>1.6666666666666665</v>
      </c>
      <c r="H7" s="104">
        <f t="shared" si="0"/>
        <v>4.0334971139022286</v>
      </c>
      <c r="I7" s="106">
        <v>2.2469977497411713</v>
      </c>
      <c r="J7" s="75">
        <f t="shared" si="8"/>
        <v>7.330314618259723</v>
      </c>
      <c r="K7" s="94">
        <v>33074.980000000003</v>
      </c>
      <c r="L7" s="89">
        <v>4</v>
      </c>
      <c r="M7" s="104">
        <f t="shared" si="1"/>
        <v>2.5</v>
      </c>
      <c r="N7" s="106">
        <v>2</v>
      </c>
      <c r="O7" s="104">
        <f t="shared" si="2"/>
        <v>3.9312544126351727</v>
      </c>
      <c r="P7" s="106">
        <v>3.4964495013171302</v>
      </c>
      <c r="Q7" s="95">
        <f t="shared" si="9"/>
        <v>7.2216113537117907</v>
      </c>
      <c r="R7" s="94">
        <v>46242.180000000008</v>
      </c>
      <c r="S7" s="89">
        <v>5</v>
      </c>
      <c r="T7" s="104">
        <f t="shared" si="10"/>
        <v>2</v>
      </c>
      <c r="U7" s="106">
        <v>2</v>
      </c>
      <c r="V7" s="104">
        <f t="shared" si="3"/>
        <v>4.4828599763652752</v>
      </c>
      <c r="W7" s="106">
        <v>3.6856197041941261</v>
      </c>
      <c r="X7" s="75">
        <f t="shared" si="11"/>
        <v>6.0762065444912672</v>
      </c>
      <c r="Y7" s="94">
        <v>52882.450000000004</v>
      </c>
      <c r="Z7" s="89">
        <v>5</v>
      </c>
      <c r="AA7" s="104">
        <f t="shared" si="12"/>
        <v>2</v>
      </c>
      <c r="AB7" s="106">
        <v>2</v>
      </c>
      <c r="AC7" s="104">
        <f t="shared" si="4"/>
        <v>4.803434369124286</v>
      </c>
      <c r="AD7" s="106">
        <v>5.1228424427874586</v>
      </c>
      <c r="AE7" s="75">
        <f t="shared" si="13"/>
        <v>8.704872725117859</v>
      </c>
      <c r="AF7" s="246">
        <v>52919.450000000004</v>
      </c>
      <c r="AG7" s="89">
        <v>5</v>
      </c>
      <c r="AH7" s="104">
        <f t="shared" si="5"/>
        <v>2</v>
      </c>
      <c r="AI7" s="106">
        <v>2</v>
      </c>
      <c r="AJ7" s="104">
        <f t="shared" si="6"/>
        <v>4.7769039888284999</v>
      </c>
      <c r="AK7" s="106">
        <v>4.8481697105731545</v>
      </c>
      <c r="AL7" s="75">
        <f t="shared" si="14"/>
        <v>8.6133319227200964</v>
      </c>
      <c r="AM7" s="104">
        <f t="shared" si="15"/>
        <v>11</v>
      </c>
      <c r="AN7" s="214">
        <v>9.6666666666666661</v>
      </c>
      <c r="AO7" s="217">
        <f t="shared" si="16"/>
        <v>2.2000000000000002</v>
      </c>
      <c r="AP7" s="209">
        <v>1.9</v>
      </c>
      <c r="AQ7" s="229">
        <v>4</v>
      </c>
      <c r="AR7" s="231">
        <v>5</v>
      </c>
    </row>
    <row r="8" spans="1:44" ht="15.75" x14ac:dyDescent="0.25">
      <c r="A8" s="238">
        <v>114</v>
      </c>
      <c r="B8" s="55" t="s">
        <v>75</v>
      </c>
      <c r="C8" s="239" t="s">
        <v>14</v>
      </c>
      <c r="D8" s="235">
        <v>16579.140000000003</v>
      </c>
      <c r="E8" s="89">
        <v>5</v>
      </c>
      <c r="F8" s="104">
        <f t="shared" si="7"/>
        <v>2</v>
      </c>
      <c r="G8" s="106">
        <v>2.5</v>
      </c>
      <c r="H8" s="104">
        <f t="shared" si="0"/>
        <v>2.6269019487299752</v>
      </c>
      <c r="I8" s="106">
        <v>2.9298663888408067</v>
      </c>
      <c r="J8" s="75">
        <f t="shared" si="8"/>
        <v>4.774025420556443</v>
      </c>
      <c r="K8" s="94">
        <v>18922</v>
      </c>
      <c r="L8" s="89">
        <v>6</v>
      </c>
      <c r="M8" s="104">
        <f t="shared" si="1"/>
        <v>1.6666666666666665</v>
      </c>
      <c r="N8" s="106">
        <v>1.6666666666666665</v>
      </c>
      <c r="O8" s="104">
        <f t="shared" si="2"/>
        <v>2.2490473462382359</v>
      </c>
      <c r="P8" s="106">
        <v>2.5252958946580621</v>
      </c>
      <c r="Q8" s="95">
        <f t="shared" si="9"/>
        <v>4.1314410480349348</v>
      </c>
      <c r="R8" s="94">
        <v>18639.43</v>
      </c>
      <c r="S8" s="89">
        <v>6</v>
      </c>
      <c r="T8" s="104">
        <f t="shared" si="10"/>
        <v>1.6666666666666665</v>
      </c>
      <c r="U8" s="106">
        <v>1.6666666666666665</v>
      </c>
      <c r="V8" s="104">
        <f t="shared" si="3"/>
        <v>1.8069640040599768</v>
      </c>
      <c r="W8" s="106">
        <v>2.1326226703515858</v>
      </c>
      <c r="X8" s="75">
        <f t="shared" si="11"/>
        <v>2.4492146899559417</v>
      </c>
      <c r="Y8" s="94">
        <v>26151</v>
      </c>
      <c r="Z8" s="89">
        <v>8</v>
      </c>
      <c r="AA8" s="104">
        <f t="shared" si="12"/>
        <v>1.25</v>
      </c>
      <c r="AB8" s="106">
        <v>1.6666666666666665</v>
      </c>
      <c r="AC8" s="104">
        <f t="shared" si="4"/>
        <v>2.3753553813593964</v>
      </c>
      <c r="AD8" s="106">
        <v>2.531840809402214</v>
      </c>
      <c r="AE8" s="75">
        <f t="shared" si="13"/>
        <v>4.3046630145645128</v>
      </c>
      <c r="AF8" s="246">
        <v>26151</v>
      </c>
      <c r="AG8" s="89">
        <v>8</v>
      </c>
      <c r="AH8" s="104">
        <f t="shared" si="5"/>
        <v>1.25</v>
      </c>
      <c r="AI8" s="106">
        <v>1.4285714285714284</v>
      </c>
      <c r="AJ8" s="104">
        <f t="shared" si="6"/>
        <v>2.360584174851668</v>
      </c>
      <c r="AK8" s="106">
        <v>2.3933180188158136</v>
      </c>
      <c r="AL8" s="75">
        <f t="shared" si="14"/>
        <v>4.2564169338693665</v>
      </c>
      <c r="AM8" s="104">
        <f t="shared" si="15"/>
        <v>7.833333333333333</v>
      </c>
      <c r="AN8" s="214">
        <v>8.928571428571427</v>
      </c>
      <c r="AO8" s="217">
        <f t="shared" si="16"/>
        <v>1.6</v>
      </c>
      <c r="AP8" s="209">
        <v>1.8</v>
      </c>
      <c r="AQ8" s="229">
        <v>7</v>
      </c>
      <c r="AR8" s="231">
        <v>6</v>
      </c>
    </row>
    <row r="9" spans="1:44" ht="15.75" x14ac:dyDescent="0.25">
      <c r="A9" s="238">
        <v>103</v>
      </c>
      <c r="B9" s="55" t="s">
        <v>66</v>
      </c>
      <c r="C9" s="239" t="s">
        <v>9</v>
      </c>
      <c r="D9" s="235">
        <v>15528.24</v>
      </c>
      <c r="E9" s="89">
        <v>6</v>
      </c>
      <c r="F9" s="104">
        <f t="shared" si="7"/>
        <v>1.6666666666666665</v>
      </c>
      <c r="G9" s="106">
        <v>2</v>
      </c>
      <c r="H9" s="104">
        <f t="shared" si="0"/>
        <v>2.4603908234291247</v>
      </c>
      <c r="I9" s="106">
        <v>2.6910074562277302</v>
      </c>
      <c r="J9" s="75">
        <f t="shared" si="8"/>
        <v>4.4714148319213995</v>
      </c>
      <c r="K9" s="94">
        <v>17509</v>
      </c>
      <c r="L9" s="89">
        <v>7</v>
      </c>
      <c r="M9" s="104">
        <f t="shared" si="1"/>
        <v>1.4285714285714284</v>
      </c>
      <c r="N9" s="106">
        <v>1.4285714285714284</v>
      </c>
      <c r="O9" s="104">
        <f t="shared" si="2"/>
        <v>2.0810997772584967</v>
      </c>
      <c r="P9" s="106">
        <v>2.3063866277794052</v>
      </c>
      <c r="Q9" s="95">
        <f t="shared" si="9"/>
        <v>3.8229257641921399</v>
      </c>
      <c r="R9" s="94">
        <v>16649.37</v>
      </c>
      <c r="S9" s="89">
        <v>7</v>
      </c>
      <c r="T9" s="104">
        <f t="shared" si="10"/>
        <v>1.4285714285714284</v>
      </c>
      <c r="U9" s="106">
        <v>1.4285714285714284</v>
      </c>
      <c r="V9" s="104">
        <f t="shared" si="3"/>
        <v>1.6140414315392722</v>
      </c>
      <c r="W9" s="106">
        <v>1.8117390996244216</v>
      </c>
      <c r="X9" s="75">
        <f t="shared" si="11"/>
        <v>2.1877214905451376</v>
      </c>
      <c r="Y9" s="94">
        <v>27950</v>
      </c>
      <c r="Z9" s="89">
        <v>7</v>
      </c>
      <c r="AA9" s="104">
        <f t="shared" si="12"/>
        <v>1.4285714285714284</v>
      </c>
      <c r="AB9" s="106">
        <v>1.4285714285714284</v>
      </c>
      <c r="AC9" s="104">
        <f t="shared" si="4"/>
        <v>2.538762682459375</v>
      </c>
      <c r="AD9" s="106">
        <v>2.3254091115256155</v>
      </c>
      <c r="AE9" s="75">
        <f t="shared" si="13"/>
        <v>4.6007927519818796</v>
      </c>
      <c r="AF9" s="246">
        <v>27950</v>
      </c>
      <c r="AG9" s="89">
        <v>7</v>
      </c>
      <c r="AH9" s="104">
        <f t="shared" si="5"/>
        <v>1.4285714285714284</v>
      </c>
      <c r="AI9" s="106">
        <v>1.25</v>
      </c>
      <c r="AJ9" s="104">
        <f t="shared" si="6"/>
        <v>2.522975323586254</v>
      </c>
      <c r="AK9" s="106">
        <v>2.2008934442759065</v>
      </c>
      <c r="AL9" s="75">
        <f t="shared" si="14"/>
        <v>4.5492276892527546</v>
      </c>
      <c r="AM9" s="104">
        <f t="shared" si="15"/>
        <v>7.3809523809523814</v>
      </c>
      <c r="AN9" s="214">
        <v>7.5357142857142847</v>
      </c>
      <c r="AO9" s="217">
        <f t="shared" si="16"/>
        <v>1.5</v>
      </c>
      <c r="AP9" s="209">
        <v>1.5</v>
      </c>
      <c r="AQ9" s="229">
        <v>8</v>
      </c>
      <c r="AR9" s="231">
        <v>7</v>
      </c>
    </row>
    <row r="10" spans="1:44" ht="15.75" x14ac:dyDescent="0.25">
      <c r="A10" s="238">
        <v>123</v>
      </c>
      <c r="B10" s="55" t="s">
        <v>82</v>
      </c>
      <c r="C10" s="239" t="s">
        <v>15</v>
      </c>
      <c r="D10" s="235">
        <v>10116.190000000002</v>
      </c>
      <c r="E10" s="89">
        <v>8</v>
      </c>
      <c r="F10" s="104">
        <f t="shared" si="7"/>
        <v>1.25</v>
      </c>
      <c r="G10" s="106">
        <v>1.25</v>
      </c>
      <c r="H10" s="104">
        <f t="shared" si="0"/>
        <v>1.6028719960578586</v>
      </c>
      <c r="I10" s="106">
        <v>1.8965632113708288</v>
      </c>
      <c r="J10" s="75">
        <f t="shared" si="8"/>
        <v>2.9129947765191009</v>
      </c>
      <c r="K10" s="94">
        <v>13236.66</v>
      </c>
      <c r="L10" s="89">
        <v>8</v>
      </c>
      <c r="M10" s="104">
        <f t="shared" si="1"/>
        <v>1.25</v>
      </c>
      <c r="N10" s="106">
        <v>1.25</v>
      </c>
      <c r="O10" s="104">
        <f t="shared" si="2"/>
        <v>1.573294315931604</v>
      </c>
      <c r="P10" s="106">
        <v>1.8125025945267641</v>
      </c>
      <c r="Q10" s="95">
        <f t="shared" si="9"/>
        <v>2.8901004366812226</v>
      </c>
      <c r="R10" s="94">
        <v>12700.49</v>
      </c>
      <c r="S10" s="89">
        <v>10</v>
      </c>
      <c r="T10" s="104">
        <f t="shared" si="10"/>
        <v>1</v>
      </c>
      <c r="U10" s="106">
        <v>1.25</v>
      </c>
      <c r="V10" s="104">
        <f t="shared" si="3"/>
        <v>1.2312247887367636</v>
      </c>
      <c r="W10" s="106">
        <v>1.4669713811360483</v>
      </c>
      <c r="X10" s="75">
        <f t="shared" si="11"/>
        <v>1.6688400169768354</v>
      </c>
      <c r="Y10" s="94">
        <v>20380</v>
      </c>
      <c r="Z10" s="89">
        <v>9</v>
      </c>
      <c r="AA10" s="104">
        <f t="shared" si="12"/>
        <v>1.1111111111111112</v>
      </c>
      <c r="AB10" s="106">
        <v>1.25</v>
      </c>
      <c r="AC10" s="104">
        <f t="shared" si="4"/>
        <v>1.8511621992315586</v>
      </c>
      <c r="AD10" s="106">
        <v>1.8848829778254736</v>
      </c>
      <c r="AE10" s="75">
        <f t="shared" si="13"/>
        <v>3.354710421659775</v>
      </c>
      <c r="AF10" s="246">
        <v>20380</v>
      </c>
      <c r="AG10" s="89">
        <v>9</v>
      </c>
      <c r="AH10" s="104">
        <f t="shared" si="5"/>
        <v>1.1111111111111112</v>
      </c>
      <c r="AI10" s="106">
        <v>1.1111111111111112</v>
      </c>
      <c r="AJ10" s="104">
        <f t="shared" si="6"/>
        <v>1.839650701062177</v>
      </c>
      <c r="AK10" s="106">
        <v>1.7875014247762007</v>
      </c>
      <c r="AL10" s="75">
        <f t="shared" si="14"/>
        <v>3.3171112811080907</v>
      </c>
      <c r="AM10" s="104">
        <f t="shared" si="15"/>
        <v>5.7222222222222214</v>
      </c>
      <c r="AN10" s="214">
        <v>6.1111111111111107</v>
      </c>
      <c r="AO10" s="217">
        <f t="shared" si="16"/>
        <v>1.1000000000000001</v>
      </c>
      <c r="AP10" s="209">
        <v>1.2</v>
      </c>
      <c r="AQ10" s="229">
        <v>9</v>
      </c>
      <c r="AR10" s="231">
        <v>8</v>
      </c>
    </row>
    <row r="11" spans="1:44" ht="15.75" x14ac:dyDescent="0.25">
      <c r="A11" s="238">
        <v>121</v>
      </c>
      <c r="B11" s="55" t="s">
        <v>81</v>
      </c>
      <c r="C11" s="239" t="s">
        <v>13</v>
      </c>
      <c r="D11" s="235">
        <v>10041</v>
      </c>
      <c r="E11" s="89">
        <v>9</v>
      </c>
      <c r="F11" s="104">
        <f t="shared" si="7"/>
        <v>1.1111111111111112</v>
      </c>
      <c r="G11" s="106">
        <v>1.4285714285714284</v>
      </c>
      <c r="H11" s="104">
        <f t="shared" si="0"/>
        <v>1.5909584252981561</v>
      </c>
      <c r="I11" s="106">
        <v>1.9926237887304163</v>
      </c>
      <c r="J11" s="75">
        <f t="shared" si="8"/>
        <v>2.8913435345746059</v>
      </c>
      <c r="K11" s="94">
        <v>11926</v>
      </c>
      <c r="L11" s="89">
        <v>9</v>
      </c>
      <c r="M11" s="104">
        <f t="shared" si="1"/>
        <v>1.1111111111111112</v>
      </c>
      <c r="N11" s="106">
        <v>1.1111111111111112</v>
      </c>
      <c r="O11" s="104">
        <f t="shared" si="2"/>
        <v>1.4175107626697601</v>
      </c>
      <c r="P11" s="106">
        <v>1.6585792549349381</v>
      </c>
      <c r="Q11" s="95">
        <f t="shared" si="9"/>
        <v>2.603930131004367</v>
      </c>
      <c r="R11" s="94">
        <v>9551</v>
      </c>
      <c r="S11" s="89">
        <v>13</v>
      </c>
      <c r="T11" s="104">
        <f t="shared" si="10"/>
        <v>0.76923076923076916</v>
      </c>
      <c r="U11" s="106">
        <v>1.1111111111111112</v>
      </c>
      <c r="V11" s="104">
        <f t="shared" si="3"/>
        <v>0.92590348539503819</v>
      </c>
      <c r="W11" s="106">
        <v>1.1658740041101023</v>
      </c>
      <c r="X11" s="75">
        <f t="shared" si="11"/>
        <v>1.2549981144149365</v>
      </c>
      <c r="Y11" s="94">
        <v>13488.39</v>
      </c>
      <c r="Z11" s="89">
        <v>15</v>
      </c>
      <c r="AA11" s="104">
        <f t="shared" si="12"/>
        <v>0.66666666666666652</v>
      </c>
      <c r="AB11" s="106">
        <v>1.1111111111111112</v>
      </c>
      <c r="AC11" s="104">
        <f t="shared" si="4"/>
        <v>1.2251814375119217</v>
      </c>
      <c r="AD11" s="106">
        <v>1.3748809279780063</v>
      </c>
      <c r="AE11" s="75">
        <f t="shared" si="13"/>
        <v>2.2202964918749504</v>
      </c>
      <c r="AF11" s="246">
        <v>13488.39</v>
      </c>
      <c r="AG11" s="89">
        <v>15</v>
      </c>
      <c r="AH11" s="104">
        <f t="shared" si="5"/>
        <v>0.66666666666666652</v>
      </c>
      <c r="AI11" s="106">
        <v>0.76923076923076916</v>
      </c>
      <c r="AJ11" s="104">
        <f t="shared" si="6"/>
        <v>1.2175626162757633</v>
      </c>
      <c r="AK11" s="106">
        <v>1.2996580537118707</v>
      </c>
      <c r="AL11" s="75">
        <f t="shared" si="14"/>
        <v>2.1954117091749539</v>
      </c>
      <c r="AM11" s="104">
        <f t="shared" si="15"/>
        <v>4.3247863247863245</v>
      </c>
      <c r="AN11" s="214">
        <v>5.531135531135531</v>
      </c>
      <c r="AO11" s="217">
        <f t="shared" si="16"/>
        <v>0.9</v>
      </c>
      <c r="AP11" s="209">
        <v>1.1000000000000001</v>
      </c>
      <c r="AQ11" s="229">
        <v>10</v>
      </c>
      <c r="AR11" s="231">
        <v>9</v>
      </c>
    </row>
    <row r="12" spans="1:44" ht="15.75" x14ac:dyDescent="0.25">
      <c r="A12" s="238">
        <v>110</v>
      </c>
      <c r="B12" s="55" t="s">
        <v>72</v>
      </c>
      <c r="C12" s="239" t="s">
        <v>17</v>
      </c>
      <c r="D12" s="235">
        <v>9177.4500000000007</v>
      </c>
      <c r="E12" s="89">
        <v>11</v>
      </c>
      <c r="F12" s="104">
        <f t="shared" si="7"/>
        <v>0.90909090909090906</v>
      </c>
      <c r="G12" s="106">
        <v>0.90909090909090906</v>
      </c>
      <c r="H12" s="104">
        <f t="shared" si="0"/>
        <v>1.4541321980134014</v>
      </c>
      <c r="I12" s="106">
        <v>1.4991475797470173</v>
      </c>
      <c r="J12" s="75">
        <f t="shared" si="8"/>
        <v>2.6426810797113554</v>
      </c>
      <c r="K12" s="94">
        <v>11163</v>
      </c>
      <c r="L12" s="89">
        <v>10</v>
      </c>
      <c r="M12" s="104">
        <f t="shared" si="1"/>
        <v>1</v>
      </c>
      <c r="N12" s="106">
        <v>1</v>
      </c>
      <c r="O12" s="104">
        <f t="shared" si="2"/>
        <v>1.3268214525978981</v>
      </c>
      <c r="P12" s="106">
        <v>1.5230921777538455</v>
      </c>
      <c r="Q12" s="95">
        <f t="shared" si="9"/>
        <v>2.4373362445414846</v>
      </c>
      <c r="R12" s="94">
        <v>9430.2199999999993</v>
      </c>
      <c r="S12" s="89">
        <v>14</v>
      </c>
      <c r="T12" s="104">
        <f t="shared" si="10"/>
        <v>0.71428571428571419</v>
      </c>
      <c r="U12" s="106">
        <v>1</v>
      </c>
      <c r="V12" s="104">
        <f t="shared" si="3"/>
        <v>0.91419469856999247</v>
      </c>
      <c r="W12" s="106">
        <v>0.84111721889837099</v>
      </c>
      <c r="X12" s="75">
        <f t="shared" si="11"/>
        <v>1.2391276639637758</v>
      </c>
      <c r="Y12" s="94">
        <v>14909</v>
      </c>
      <c r="Z12" s="89">
        <v>11</v>
      </c>
      <c r="AA12" s="104">
        <f t="shared" si="12"/>
        <v>0.90909090909090906</v>
      </c>
      <c r="AB12" s="106">
        <v>1</v>
      </c>
      <c r="AC12" s="104">
        <f t="shared" si="4"/>
        <v>1.3542187060031063</v>
      </c>
      <c r="AD12" s="106">
        <v>1.4547470664456665</v>
      </c>
      <c r="AE12" s="75">
        <f t="shared" si="13"/>
        <v>2.4541402196528748</v>
      </c>
      <c r="AF12" s="246">
        <v>14909</v>
      </c>
      <c r="AG12" s="89">
        <v>11</v>
      </c>
      <c r="AH12" s="104">
        <f t="shared" si="5"/>
        <v>0.90909090909090906</v>
      </c>
      <c r="AI12" s="106">
        <v>0.90909090909090906</v>
      </c>
      <c r="AJ12" s="104">
        <f t="shared" si="6"/>
        <v>1.3457974633040235</v>
      </c>
      <c r="AK12" s="106">
        <v>1.3751545334186739</v>
      </c>
      <c r="AL12" s="75">
        <f t="shared" si="14"/>
        <v>2.4266345480883476</v>
      </c>
      <c r="AM12" s="104">
        <f t="shared" si="15"/>
        <v>4.4415584415584419</v>
      </c>
      <c r="AN12" s="214">
        <v>4.8181818181818183</v>
      </c>
      <c r="AO12" s="217">
        <f t="shared" si="16"/>
        <v>0.9</v>
      </c>
      <c r="AP12" s="209">
        <v>1</v>
      </c>
      <c r="AQ12" s="229">
        <v>11</v>
      </c>
      <c r="AR12" s="231">
        <v>11</v>
      </c>
    </row>
    <row r="13" spans="1:44" ht="15.75" x14ac:dyDescent="0.25">
      <c r="A13" s="238">
        <v>107</v>
      </c>
      <c r="B13" s="55" t="s">
        <v>70</v>
      </c>
      <c r="C13" s="239" t="s">
        <v>6</v>
      </c>
      <c r="D13" s="235">
        <v>9647.0099999999984</v>
      </c>
      <c r="E13" s="89">
        <v>10</v>
      </c>
      <c r="F13" s="104">
        <f t="shared" si="7"/>
        <v>1</v>
      </c>
      <c r="G13" s="106">
        <v>1</v>
      </c>
      <c r="H13" s="104">
        <f t="shared" si="0"/>
        <v>1.5285322018161103</v>
      </c>
      <c r="I13" s="106">
        <v>1.5184168498335984</v>
      </c>
      <c r="J13" s="75">
        <f t="shared" si="8"/>
        <v>2.7778926393264181</v>
      </c>
      <c r="K13" s="94">
        <v>11144.949999999999</v>
      </c>
      <c r="L13" s="89">
        <v>11</v>
      </c>
      <c r="M13" s="104">
        <f t="shared" si="1"/>
        <v>0.90909090909090906</v>
      </c>
      <c r="N13" s="106">
        <v>0.90909090909090906</v>
      </c>
      <c r="O13" s="104">
        <f t="shared" si="2"/>
        <v>1.3246760501774562</v>
      </c>
      <c r="P13" s="106">
        <v>1.3332641459529535</v>
      </c>
      <c r="Q13" s="95">
        <f t="shared" si="9"/>
        <v>2.4333951965065501</v>
      </c>
      <c r="R13" s="94">
        <v>11250.39</v>
      </c>
      <c r="S13" s="89">
        <v>11</v>
      </c>
      <c r="T13" s="104">
        <f t="shared" si="10"/>
        <v>0.90909090909090906</v>
      </c>
      <c r="U13" s="106">
        <v>0.90909090909090906</v>
      </c>
      <c r="V13" s="104">
        <f t="shared" si="3"/>
        <v>1.0906476089470718</v>
      </c>
      <c r="W13" s="106">
        <v>1.0175074153936485</v>
      </c>
      <c r="X13" s="75">
        <f t="shared" si="11"/>
        <v>1.47829737581747</v>
      </c>
      <c r="Y13" s="94">
        <v>61302.869999999995</v>
      </c>
      <c r="Z13" s="89">
        <v>3</v>
      </c>
      <c r="AA13" s="104">
        <f t="shared" si="12"/>
        <v>3.333333333333333</v>
      </c>
      <c r="AB13" s="106">
        <v>0.90909090909090906</v>
      </c>
      <c r="AC13" s="104">
        <f t="shared" si="4"/>
        <v>5.5682804537981525</v>
      </c>
      <c r="AD13" s="106">
        <v>2.9702595886021061</v>
      </c>
      <c r="AE13" s="75">
        <f t="shared" si="13"/>
        <v>10.09094096499776</v>
      </c>
      <c r="AF13" s="246">
        <v>61302.869999999995</v>
      </c>
      <c r="AG13" s="89">
        <v>3</v>
      </c>
      <c r="AH13" s="104">
        <f t="shared" si="5"/>
        <v>3.333333333333333</v>
      </c>
      <c r="AI13" s="106">
        <v>1.6666666666666665</v>
      </c>
      <c r="AJ13" s="104">
        <f t="shared" si="6"/>
        <v>5.5336539633279438</v>
      </c>
      <c r="AK13" s="106">
        <v>2.8077499057455744</v>
      </c>
      <c r="AL13" s="75">
        <f t="shared" si="14"/>
        <v>9.9778430638519495</v>
      </c>
      <c r="AM13" s="104">
        <f t="shared" si="15"/>
        <v>9.4848484848484844</v>
      </c>
      <c r="AN13" s="214">
        <v>5.3939393939393945</v>
      </c>
      <c r="AO13" s="217">
        <f t="shared" si="16"/>
        <v>1.9</v>
      </c>
      <c r="AP13" s="209">
        <v>1.1000000000000001</v>
      </c>
      <c r="AQ13" s="229">
        <v>6</v>
      </c>
      <c r="AR13" s="231">
        <v>10</v>
      </c>
    </row>
    <row r="14" spans="1:44" ht="15.75" x14ac:dyDescent="0.25">
      <c r="A14" s="238">
        <v>124</v>
      </c>
      <c r="B14" s="55" t="s">
        <v>83</v>
      </c>
      <c r="C14" s="239" t="s">
        <v>8</v>
      </c>
      <c r="D14" s="235">
        <v>4613</v>
      </c>
      <c r="E14" s="89">
        <v>16</v>
      </c>
      <c r="F14" s="104">
        <f t="shared" si="7"/>
        <v>0.625</v>
      </c>
      <c r="G14" s="106">
        <v>0.66666666666666652</v>
      </c>
      <c r="H14" s="104">
        <f t="shared" si="0"/>
        <v>0.73091238082864207</v>
      </c>
      <c r="I14" s="106">
        <v>0.89387041252567878</v>
      </c>
      <c r="J14" s="75">
        <f t="shared" si="8"/>
        <v>1.32833061696969</v>
      </c>
      <c r="K14" s="94">
        <v>6857</v>
      </c>
      <c r="L14" s="89">
        <v>14</v>
      </c>
      <c r="M14" s="104">
        <f t="shared" si="1"/>
        <v>0.71428571428571419</v>
      </c>
      <c r="N14" s="106">
        <v>0.83333333333333326</v>
      </c>
      <c r="O14" s="104">
        <f t="shared" si="2"/>
        <v>0.8150152020481759</v>
      </c>
      <c r="P14" s="106">
        <v>0.9481403025188555</v>
      </c>
      <c r="Q14" s="95">
        <f t="shared" si="9"/>
        <v>1.4971615720524019</v>
      </c>
      <c r="R14" s="94">
        <v>7035</v>
      </c>
      <c r="S14" s="89">
        <v>15</v>
      </c>
      <c r="T14" s="104">
        <f t="shared" si="10"/>
        <v>0.66666666666666652</v>
      </c>
      <c r="U14" s="106">
        <v>0.83333333333333326</v>
      </c>
      <c r="V14" s="104">
        <f t="shared" si="3"/>
        <v>0.68199466231327555</v>
      </c>
      <c r="W14" s="106">
        <v>0.62715501969002141</v>
      </c>
      <c r="X14" s="75">
        <f t="shared" si="11"/>
        <v>0.92439657992975377</v>
      </c>
      <c r="Y14" s="94">
        <v>14289</v>
      </c>
      <c r="Z14" s="89">
        <v>12</v>
      </c>
      <c r="AA14" s="104">
        <f t="shared" si="12"/>
        <v>0.83333333333333326</v>
      </c>
      <c r="AB14" s="106">
        <v>0.83333333333333326</v>
      </c>
      <c r="AC14" s="104">
        <f t="shared" si="4"/>
        <v>1.2979026822777107</v>
      </c>
      <c r="AD14" s="106">
        <v>1.204553443975628</v>
      </c>
      <c r="AE14" s="75">
        <f t="shared" si="13"/>
        <v>2.35208327846401</v>
      </c>
      <c r="AF14" s="246">
        <v>14289</v>
      </c>
      <c r="AG14" s="89">
        <v>12</v>
      </c>
      <c r="AH14" s="104">
        <f t="shared" si="5"/>
        <v>0.83333333333333326</v>
      </c>
      <c r="AI14" s="106">
        <v>0.71428571428571419</v>
      </c>
      <c r="AJ14" s="104">
        <f t="shared" si="6"/>
        <v>1.2898316421725933</v>
      </c>
      <c r="AK14" s="106">
        <v>1.1386495751974959</v>
      </c>
      <c r="AL14" s="75">
        <f t="shared" si="14"/>
        <v>2.325721447289181</v>
      </c>
      <c r="AM14" s="104">
        <f t="shared" si="15"/>
        <v>3.6726190476190466</v>
      </c>
      <c r="AN14" s="214">
        <v>3.8809523809523805</v>
      </c>
      <c r="AO14" s="217">
        <f t="shared" si="16"/>
        <v>0.7</v>
      </c>
      <c r="AP14" s="209">
        <v>0.8</v>
      </c>
      <c r="AQ14" s="229">
        <v>15</v>
      </c>
      <c r="AR14" s="231">
        <v>12</v>
      </c>
    </row>
    <row r="15" spans="1:44" ht="15.75" x14ac:dyDescent="0.25">
      <c r="A15" s="238">
        <v>113</v>
      </c>
      <c r="B15" s="55" t="s">
        <v>74</v>
      </c>
      <c r="C15" s="239" t="s">
        <v>12</v>
      </c>
      <c r="D15" s="235">
        <v>5469</v>
      </c>
      <c r="E15" s="89">
        <v>13</v>
      </c>
      <c r="F15" s="104">
        <f t="shared" si="7"/>
        <v>0.76923076923076916</v>
      </c>
      <c r="G15" s="106">
        <v>0.83333333333333326</v>
      </c>
      <c r="H15" s="104">
        <f t="shared" si="0"/>
        <v>0.86654233920482193</v>
      </c>
      <c r="I15" s="106">
        <v>1.0737474157949227</v>
      </c>
      <c r="J15" s="75">
        <f t="shared" si="8"/>
        <v>1.5748190210724549</v>
      </c>
      <c r="K15" s="94">
        <v>6184</v>
      </c>
      <c r="L15" s="89">
        <v>16</v>
      </c>
      <c r="M15" s="104">
        <f t="shared" si="1"/>
        <v>0.625</v>
      </c>
      <c r="N15" s="106">
        <v>0.76923076923076916</v>
      </c>
      <c r="O15" s="104">
        <f t="shared" si="2"/>
        <v>0.73502318936355837</v>
      </c>
      <c r="P15" s="106">
        <v>0.88274399522725688</v>
      </c>
      <c r="Q15" s="95">
        <f t="shared" si="9"/>
        <v>1.3502183406113537</v>
      </c>
      <c r="R15" s="94">
        <v>15652.350000000002</v>
      </c>
      <c r="S15" s="89">
        <v>8</v>
      </c>
      <c r="T15" s="104">
        <f t="shared" si="10"/>
        <v>1.25</v>
      </c>
      <c r="U15" s="106">
        <v>0.76923076923076916</v>
      </c>
      <c r="V15" s="104">
        <f t="shared" si="3"/>
        <v>1.517387228522985</v>
      </c>
      <c r="W15" s="106">
        <v>1.7335206163128538</v>
      </c>
      <c r="X15" s="75">
        <f t="shared" si="11"/>
        <v>2.0567134055243046</v>
      </c>
      <c r="Y15" s="94">
        <v>17318.559999999998</v>
      </c>
      <c r="Z15" s="89">
        <v>10</v>
      </c>
      <c r="AA15" s="104">
        <f t="shared" si="12"/>
        <v>1</v>
      </c>
      <c r="AB15" s="106">
        <v>0.76923076923076916</v>
      </c>
      <c r="AC15" s="104">
        <f t="shared" si="4"/>
        <v>1.5730845739511139</v>
      </c>
      <c r="AD15" s="106">
        <v>1.1497650095675007</v>
      </c>
      <c r="AE15" s="75">
        <f t="shared" si="13"/>
        <v>2.8507729990255202</v>
      </c>
      <c r="AF15" s="246">
        <v>17365.559999999998</v>
      </c>
      <c r="AG15" s="89">
        <v>10</v>
      </c>
      <c r="AH15" s="104">
        <f t="shared" si="5"/>
        <v>1</v>
      </c>
      <c r="AI15" s="106">
        <v>1</v>
      </c>
      <c r="AJ15" s="104">
        <f t="shared" si="6"/>
        <v>1.5675448787211628</v>
      </c>
      <c r="AK15" s="106">
        <v>1.5364804082312609</v>
      </c>
      <c r="AL15" s="75">
        <f t="shared" si="14"/>
        <v>2.8264717850225423</v>
      </c>
      <c r="AM15" s="104">
        <f t="shared" si="15"/>
        <v>4.6442307692307692</v>
      </c>
      <c r="AN15" s="214">
        <v>4.1410256410256405</v>
      </c>
      <c r="AO15" s="217">
        <f t="shared" si="16"/>
        <v>0.9</v>
      </c>
      <c r="AP15" s="209">
        <v>0.8</v>
      </c>
      <c r="AQ15" s="229">
        <v>12</v>
      </c>
      <c r="AR15" s="231">
        <v>13</v>
      </c>
    </row>
    <row r="16" spans="1:44" ht="15.75" x14ac:dyDescent="0.25">
      <c r="A16" s="238">
        <v>111</v>
      </c>
      <c r="B16" s="55" t="s">
        <v>73</v>
      </c>
      <c r="C16" s="239" t="s">
        <v>10</v>
      </c>
      <c r="D16" s="235">
        <v>2358</v>
      </c>
      <c r="E16" s="89">
        <v>18</v>
      </c>
      <c r="F16" s="104">
        <f t="shared" si="7"/>
        <v>0.55555555555555558</v>
      </c>
      <c r="G16" s="106">
        <v>0.55555555555555558</v>
      </c>
      <c r="H16" s="104">
        <f t="shared" si="0"/>
        <v>0.37361617038671968</v>
      </c>
      <c r="I16" s="106">
        <v>0.37069503277408905</v>
      </c>
      <c r="J16" s="75">
        <f t="shared" si="8"/>
        <v>0.67899492625504643</v>
      </c>
      <c r="K16" s="94">
        <v>6917</v>
      </c>
      <c r="L16" s="89">
        <v>13</v>
      </c>
      <c r="M16" s="104">
        <f t="shared" si="1"/>
        <v>0.76923076923076916</v>
      </c>
      <c r="N16" s="106">
        <v>0.71428571428571419</v>
      </c>
      <c r="O16" s="104">
        <f t="shared" si="2"/>
        <v>0.82214673363967228</v>
      </c>
      <c r="P16" s="106">
        <v>0.87547694814860499</v>
      </c>
      <c r="Q16" s="95">
        <f t="shared" si="9"/>
        <v>1.5102620087336245</v>
      </c>
      <c r="R16" s="94">
        <v>13479</v>
      </c>
      <c r="S16" s="89">
        <v>9</v>
      </c>
      <c r="T16" s="104">
        <f t="shared" si="10"/>
        <v>1.1111111111111112</v>
      </c>
      <c r="U16" s="106">
        <v>0.71428571428571419</v>
      </c>
      <c r="V16" s="104">
        <f t="shared" si="3"/>
        <v>1.3066959564066296</v>
      </c>
      <c r="W16" s="106">
        <v>1.4670250351788299</v>
      </c>
      <c r="X16" s="75">
        <f t="shared" si="11"/>
        <v>1.7711359631660484</v>
      </c>
      <c r="Y16" s="94">
        <v>13892</v>
      </c>
      <c r="Z16" s="89">
        <v>14</v>
      </c>
      <c r="AA16" s="104">
        <f t="shared" si="12"/>
        <v>0.71428571428571419</v>
      </c>
      <c r="AB16" s="106">
        <v>0.71428571428571419</v>
      </c>
      <c r="AC16" s="104">
        <f t="shared" si="4"/>
        <v>1.2618422606341912</v>
      </c>
      <c r="AD16" s="106">
        <v>1.3243359560868875</v>
      </c>
      <c r="AE16" s="75">
        <f t="shared" si="13"/>
        <v>2.2867339145092052</v>
      </c>
      <c r="AF16" s="246">
        <v>14113</v>
      </c>
      <c r="AG16" s="89">
        <v>13</v>
      </c>
      <c r="AH16" s="104">
        <f t="shared" si="5"/>
        <v>0.76923076923076916</v>
      </c>
      <c r="AI16" s="106">
        <v>0.83333333333333326</v>
      </c>
      <c r="AJ16" s="104">
        <f t="shared" si="6"/>
        <v>1.2739445703675421</v>
      </c>
      <c r="AK16" s="106">
        <v>1.3158628006277782</v>
      </c>
      <c r="AL16" s="75">
        <f t="shared" si="14"/>
        <v>2.2970751477074822</v>
      </c>
      <c r="AM16" s="104">
        <f t="shared" si="15"/>
        <v>3.9194139194139197</v>
      </c>
      <c r="AN16" s="214">
        <v>3.5317460317460316</v>
      </c>
      <c r="AO16" s="217">
        <f t="shared" si="16"/>
        <v>0.8</v>
      </c>
      <c r="AP16" s="209">
        <v>0.7</v>
      </c>
      <c r="AQ16" s="229">
        <v>13</v>
      </c>
      <c r="AR16" s="231">
        <v>14</v>
      </c>
    </row>
    <row r="17" spans="1:44" ht="15.75" x14ac:dyDescent="0.25">
      <c r="A17" s="238">
        <v>119</v>
      </c>
      <c r="B17" s="55" t="s">
        <v>80</v>
      </c>
      <c r="C17" s="239" t="s">
        <v>2</v>
      </c>
      <c r="D17" s="235">
        <v>5859</v>
      </c>
      <c r="E17" s="89">
        <v>12</v>
      </c>
      <c r="F17" s="104">
        <f t="shared" si="7"/>
        <v>0.83333333333333326</v>
      </c>
      <c r="G17" s="106">
        <v>0.625</v>
      </c>
      <c r="H17" s="104">
        <f t="shared" si="0"/>
        <v>0.92833636229677285</v>
      </c>
      <c r="I17" s="106">
        <v>0.78228500883447039</v>
      </c>
      <c r="J17" s="75">
        <f t="shared" si="8"/>
        <v>1.6871209808856307</v>
      </c>
      <c r="K17" s="94">
        <v>6991</v>
      </c>
      <c r="L17" s="89">
        <v>12</v>
      </c>
      <c r="M17" s="104">
        <f t="shared" si="1"/>
        <v>0.83333333333333326</v>
      </c>
      <c r="N17" s="106">
        <v>0.66666666666666652</v>
      </c>
      <c r="O17" s="104">
        <f t="shared" si="2"/>
        <v>0.83094228926918445</v>
      </c>
      <c r="P17" s="106">
        <v>0.87377375252187994</v>
      </c>
      <c r="Q17" s="95">
        <f t="shared" si="9"/>
        <v>1.5264192139737991</v>
      </c>
      <c r="R17" s="94">
        <v>6401</v>
      </c>
      <c r="S17" s="89">
        <v>16</v>
      </c>
      <c r="T17" s="104">
        <f t="shared" si="10"/>
        <v>0.625</v>
      </c>
      <c r="U17" s="106">
        <v>0.66666666666666652</v>
      </c>
      <c r="V17" s="104">
        <f t="shared" si="3"/>
        <v>0.62053274107566114</v>
      </c>
      <c r="W17" s="106">
        <v>0.68465291908362946</v>
      </c>
      <c r="X17" s="75">
        <f t="shared" si="11"/>
        <v>0.84108919802847959</v>
      </c>
      <c r="Y17" s="94">
        <v>14037</v>
      </c>
      <c r="Z17" s="89">
        <v>13</v>
      </c>
      <c r="AA17" s="104">
        <f t="shared" si="12"/>
        <v>0.76923076923076916</v>
      </c>
      <c r="AB17" s="106">
        <v>0.66666666666666652</v>
      </c>
      <c r="AC17" s="104">
        <f t="shared" si="4"/>
        <v>1.2750129436022273</v>
      </c>
      <c r="AD17" s="106">
        <v>1.1584578468810318</v>
      </c>
      <c r="AE17" s="75">
        <f t="shared" si="13"/>
        <v>2.3106020701098262</v>
      </c>
      <c r="AF17" s="246">
        <v>14037</v>
      </c>
      <c r="AG17" s="89">
        <v>14</v>
      </c>
      <c r="AH17" s="104">
        <f t="shared" si="5"/>
        <v>0.71428571428571419</v>
      </c>
      <c r="AI17" s="106">
        <v>0.66666666666666652</v>
      </c>
      <c r="AJ17" s="104">
        <f t="shared" si="6"/>
        <v>1.2670842439062699</v>
      </c>
      <c r="AK17" s="106">
        <v>1.0969417726846291</v>
      </c>
      <c r="AL17" s="75">
        <f t="shared" si="14"/>
        <v>2.2847051547062942</v>
      </c>
      <c r="AM17" s="104">
        <f t="shared" si="15"/>
        <v>3.7751831501831496</v>
      </c>
      <c r="AN17" s="214">
        <v>3.2916666666666661</v>
      </c>
      <c r="AO17" s="217">
        <f t="shared" si="16"/>
        <v>0.8</v>
      </c>
      <c r="AP17" s="209">
        <v>0.7</v>
      </c>
      <c r="AQ17" s="229">
        <v>14</v>
      </c>
      <c r="AR17" s="231">
        <v>15</v>
      </c>
    </row>
    <row r="18" spans="1:44" ht="15.75" x14ac:dyDescent="0.25">
      <c r="A18" s="238">
        <v>117</v>
      </c>
      <c r="B18" s="55" t="s">
        <v>78</v>
      </c>
      <c r="C18" s="239" t="s">
        <v>3</v>
      </c>
      <c r="D18" s="235">
        <v>5373</v>
      </c>
      <c r="E18" s="89">
        <v>14</v>
      </c>
      <c r="F18" s="104">
        <f t="shared" si="7"/>
        <v>0.71428571428571419</v>
      </c>
      <c r="G18" s="106">
        <v>0.71428571428571419</v>
      </c>
      <c r="H18" s="104">
        <f t="shared" si="0"/>
        <v>0.85133150275141845</v>
      </c>
      <c r="I18" s="106">
        <v>1.026478916479145</v>
      </c>
      <c r="J18" s="75">
        <f t="shared" si="8"/>
        <v>1.5471754617338271</v>
      </c>
      <c r="K18" s="94">
        <v>6682</v>
      </c>
      <c r="L18" s="89">
        <v>15</v>
      </c>
      <c r="M18" s="104">
        <f t="shared" si="1"/>
        <v>0.66666666666666652</v>
      </c>
      <c r="N18" s="106">
        <v>0.625</v>
      </c>
      <c r="O18" s="104">
        <f t="shared" si="2"/>
        <v>0.79421490157297814</v>
      </c>
      <c r="P18" s="106">
        <v>0.86341225043617709</v>
      </c>
      <c r="Q18" s="95">
        <f t="shared" si="9"/>
        <v>1.4589519650655021</v>
      </c>
      <c r="R18" s="94">
        <v>5468</v>
      </c>
      <c r="S18" s="89">
        <v>17</v>
      </c>
      <c r="T18" s="104">
        <f t="shared" si="10"/>
        <v>0.58823529411764708</v>
      </c>
      <c r="U18" s="106">
        <v>0.625</v>
      </c>
      <c r="V18" s="104">
        <f t="shared" si="3"/>
        <v>0.53008483490106473</v>
      </c>
      <c r="W18" s="106">
        <v>0.59701359573197277</v>
      </c>
      <c r="X18" s="75">
        <f t="shared" si="11"/>
        <v>0.71849331898449087</v>
      </c>
      <c r="Y18" s="94">
        <v>10836</v>
      </c>
      <c r="Z18" s="89">
        <v>17</v>
      </c>
      <c r="AA18" s="104">
        <f t="shared" si="12"/>
        <v>0.58823529411764708</v>
      </c>
      <c r="AB18" s="106">
        <v>0.625</v>
      </c>
      <c r="AC18" s="104">
        <f t="shared" si="4"/>
        <v>0.98425876304578852</v>
      </c>
      <c r="AD18" s="106">
        <v>1.0613433086393187</v>
      </c>
      <c r="AE18" s="75">
        <f t="shared" si="13"/>
        <v>1.7836919592298981</v>
      </c>
      <c r="AF18" s="246">
        <v>10836</v>
      </c>
      <c r="AG18" s="89">
        <v>17</v>
      </c>
      <c r="AH18" s="104">
        <f t="shared" si="5"/>
        <v>0.58823529411764708</v>
      </c>
      <c r="AI18" s="106">
        <v>0.58823529411764708</v>
      </c>
      <c r="AJ18" s="104">
        <f t="shared" si="6"/>
        <v>0.97813812545190137</v>
      </c>
      <c r="AK18" s="106">
        <v>1.0042760821723233</v>
      </c>
      <c r="AL18" s="75">
        <f t="shared" si="14"/>
        <v>1.7637005810641451</v>
      </c>
      <c r="AM18" s="104">
        <f t="shared" si="15"/>
        <v>3.1456582633053221</v>
      </c>
      <c r="AN18" s="214">
        <v>3.1775210084033616</v>
      </c>
      <c r="AO18" s="217">
        <f t="shared" si="16"/>
        <v>0.6</v>
      </c>
      <c r="AP18" s="209">
        <v>0.6</v>
      </c>
      <c r="AQ18" s="229">
        <v>17</v>
      </c>
      <c r="AR18" s="231">
        <v>16</v>
      </c>
    </row>
    <row r="19" spans="1:44" ht="15.75" x14ac:dyDescent="0.25">
      <c r="A19" s="238">
        <v>104</v>
      </c>
      <c r="B19" s="55" t="s">
        <v>67</v>
      </c>
      <c r="C19" s="239" t="s">
        <v>11</v>
      </c>
      <c r="D19" s="235">
        <v>5218</v>
      </c>
      <c r="E19" s="89">
        <v>15</v>
      </c>
      <c r="F19" s="104">
        <f t="shared" si="7"/>
        <v>0.66666666666666652</v>
      </c>
      <c r="G19" s="106">
        <v>0.76923076923076916</v>
      </c>
      <c r="H19" s="104">
        <f t="shared" si="0"/>
        <v>0.82677233972769437</v>
      </c>
      <c r="I19" s="106">
        <v>1.0315232194704542</v>
      </c>
      <c r="J19" s="75">
        <f t="shared" si="8"/>
        <v>1.5025426315516675</v>
      </c>
      <c r="K19" s="94">
        <v>5574</v>
      </c>
      <c r="L19" s="89">
        <v>17</v>
      </c>
      <c r="M19" s="104">
        <f t="shared" si="1"/>
        <v>0.58823529411764708</v>
      </c>
      <c r="N19" s="106">
        <v>0.58823529411764708</v>
      </c>
      <c r="O19" s="104">
        <f t="shared" si="2"/>
        <v>0.66251928485001199</v>
      </c>
      <c r="P19" s="106">
        <v>0.80745942753175404</v>
      </c>
      <c r="Q19" s="95">
        <f t="shared" si="9"/>
        <v>1.2170305676855895</v>
      </c>
      <c r="R19" s="94">
        <v>10075</v>
      </c>
      <c r="S19" s="89">
        <v>12</v>
      </c>
      <c r="T19" s="104">
        <f t="shared" si="10"/>
        <v>0.83333333333333326</v>
      </c>
      <c r="U19" s="106">
        <v>0.58823529411764708</v>
      </c>
      <c r="V19" s="104">
        <f t="shared" si="3"/>
        <v>0.97670166635483313</v>
      </c>
      <c r="W19" s="106">
        <v>1.1724613032870694</v>
      </c>
      <c r="X19" s="75">
        <f t="shared" si="11"/>
        <v>1.3238515341566837</v>
      </c>
      <c r="Y19" s="94">
        <v>11018</v>
      </c>
      <c r="Z19" s="89">
        <v>16</v>
      </c>
      <c r="AA19" s="104">
        <f t="shared" si="12"/>
        <v>0.625</v>
      </c>
      <c r="AB19" s="106">
        <v>0.58823529411764708</v>
      </c>
      <c r="AC19" s="104">
        <f t="shared" si="4"/>
        <v>1.0007902409780822</v>
      </c>
      <c r="AD19" s="106">
        <v>1.0884866282235244</v>
      </c>
      <c r="AE19" s="75">
        <f t="shared" si="13"/>
        <v>1.8136506097079195</v>
      </c>
      <c r="AF19" s="246">
        <v>11164</v>
      </c>
      <c r="AG19" s="89">
        <v>16</v>
      </c>
      <c r="AH19" s="104">
        <f t="shared" si="5"/>
        <v>0.625</v>
      </c>
      <c r="AI19" s="106">
        <v>0.625</v>
      </c>
      <c r="AJ19" s="104">
        <f t="shared" si="6"/>
        <v>1.0077458501794967</v>
      </c>
      <c r="AK19" s="106">
        <v>1.0867640482933374</v>
      </c>
      <c r="AL19" s="75">
        <f t="shared" si="14"/>
        <v>1.8170868666482203</v>
      </c>
      <c r="AM19" s="104">
        <f t="shared" si="15"/>
        <v>3.3382352941176467</v>
      </c>
      <c r="AN19" s="214">
        <v>3.1589366515837107</v>
      </c>
      <c r="AO19" s="217">
        <f t="shared" si="16"/>
        <v>0.7</v>
      </c>
      <c r="AP19" s="209">
        <v>0.6</v>
      </c>
      <c r="AQ19" s="229">
        <v>16</v>
      </c>
      <c r="AR19" s="231">
        <v>17</v>
      </c>
    </row>
    <row r="20" spans="1:44" ht="15.75" x14ac:dyDescent="0.25">
      <c r="A20" s="238">
        <v>108</v>
      </c>
      <c r="B20" s="55" t="s">
        <v>71</v>
      </c>
      <c r="C20" s="239" t="s">
        <v>7</v>
      </c>
      <c r="D20" s="235">
        <v>2840</v>
      </c>
      <c r="E20" s="89">
        <v>17</v>
      </c>
      <c r="F20" s="104">
        <f t="shared" si="7"/>
        <v>0.58823529411764708</v>
      </c>
      <c r="G20" s="106">
        <v>0.58823529411764708</v>
      </c>
      <c r="H20" s="104">
        <f t="shared" si="0"/>
        <v>0.449987245079849</v>
      </c>
      <c r="I20" s="106">
        <v>0.63021454209355721</v>
      </c>
      <c r="J20" s="75">
        <f t="shared" si="8"/>
        <v>0.81778863043440697</v>
      </c>
      <c r="K20" s="94">
        <v>3532</v>
      </c>
      <c r="L20" s="89">
        <v>18</v>
      </c>
      <c r="M20" s="104">
        <f t="shared" si="1"/>
        <v>0.55555555555555558</v>
      </c>
      <c r="N20" s="106">
        <v>0.55555555555555558</v>
      </c>
      <c r="O20" s="104">
        <f t="shared" si="2"/>
        <v>0.41980949301941917</v>
      </c>
      <c r="P20" s="106">
        <v>0.50471047453449747</v>
      </c>
      <c r="Q20" s="95">
        <f t="shared" si="9"/>
        <v>0.77117903930131004</v>
      </c>
      <c r="R20" s="94">
        <v>2826</v>
      </c>
      <c r="S20" s="89">
        <v>20</v>
      </c>
      <c r="T20" s="104">
        <f t="shared" si="10"/>
        <v>0.5</v>
      </c>
      <c r="U20" s="106">
        <v>0.55555555555555558</v>
      </c>
      <c r="V20" s="104">
        <f t="shared" si="3"/>
        <v>0.27396118204652686</v>
      </c>
      <c r="W20" s="106">
        <v>0.38729917696723054</v>
      </c>
      <c r="X20" s="75">
        <f t="shared" si="11"/>
        <v>0.37133542784384993</v>
      </c>
      <c r="Y20" s="94">
        <v>6002.24</v>
      </c>
      <c r="Z20" s="89">
        <v>18</v>
      </c>
      <c r="AA20" s="104">
        <f t="shared" si="12"/>
        <v>0.55555555555555558</v>
      </c>
      <c r="AB20" s="106">
        <v>0.55555555555555558</v>
      </c>
      <c r="AC20" s="104">
        <f t="shared" si="4"/>
        <v>0.54519724233148337</v>
      </c>
      <c r="AD20" s="106">
        <v>0.42085130814587118</v>
      </c>
      <c r="AE20" s="75">
        <f t="shared" si="13"/>
        <v>0.98801653980879134</v>
      </c>
      <c r="AF20" s="246">
        <v>6005.24</v>
      </c>
      <c r="AG20" s="89">
        <v>18</v>
      </c>
      <c r="AH20" s="104">
        <f t="shared" si="5"/>
        <v>0.55555555555555558</v>
      </c>
      <c r="AI20" s="106">
        <v>0.52631578947368418</v>
      </c>
      <c r="AJ20" s="104">
        <f t="shared" si="6"/>
        <v>0.54207772208275895</v>
      </c>
      <c r="AK20" s="106">
        <v>0.39826396499872868</v>
      </c>
      <c r="AL20" s="75">
        <f t="shared" si="14"/>
        <v>0.97743127329546386</v>
      </c>
      <c r="AM20" s="104">
        <f t="shared" si="15"/>
        <v>2.7549019607843137</v>
      </c>
      <c r="AN20" s="214">
        <v>2.7812177502579978</v>
      </c>
      <c r="AO20" s="217">
        <f t="shared" si="16"/>
        <v>0.6</v>
      </c>
      <c r="AP20" s="209">
        <v>0.6</v>
      </c>
      <c r="AQ20" s="229">
        <v>18</v>
      </c>
      <c r="AR20" s="231">
        <v>18</v>
      </c>
    </row>
    <row r="21" spans="1:44" ht="15.75" x14ac:dyDescent="0.25">
      <c r="A21" s="238">
        <v>116</v>
      </c>
      <c r="B21" s="55" t="s">
        <v>77</v>
      </c>
      <c r="C21" s="239" t="s">
        <v>16</v>
      </c>
      <c r="D21" s="235">
        <v>811</v>
      </c>
      <c r="E21" s="89">
        <v>20</v>
      </c>
      <c r="F21" s="104">
        <f t="shared" si="7"/>
        <v>0.5</v>
      </c>
      <c r="G21" s="106">
        <v>0.5</v>
      </c>
      <c r="H21" s="104">
        <f t="shared" si="0"/>
        <v>0.12849987878864702</v>
      </c>
      <c r="I21" s="106">
        <v>0.16201912556705544</v>
      </c>
      <c r="J21" s="75">
        <f t="shared" si="8"/>
        <v>0.23353048566278314</v>
      </c>
      <c r="K21" s="94">
        <v>1097</v>
      </c>
      <c r="L21" s="89">
        <v>20</v>
      </c>
      <c r="M21" s="104">
        <f t="shared" si="1"/>
        <v>0.5</v>
      </c>
      <c r="N21" s="106">
        <v>0.52631578947368418</v>
      </c>
      <c r="O21" s="104">
        <f t="shared" si="2"/>
        <v>0.13038816926452515</v>
      </c>
      <c r="P21" s="106">
        <v>0.1583544947878181</v>
      </c>
      <c r="Q21" s="95">
        <f t="shared" si="9"/>
        <v>0.23951965065502184</v>
      </c>
      <c r="R21" s="94">
        <v>2871</v>
      </c>
      <c r="S21" s="89">
        <v>19</v>
      </c>
      <c r="T21" s="104">
        <f t="shared" si="10"/>
        <v>0.52631578947368418</v>
      </c>
      <c r="U21" s="106">
        <v>0.52631578947368418</v>
      </c>
      <c r="V21" s="104">
        <f t="shared" si="3"/>
        <v>0.27832362125108939</v>
      </c>
      <c r="W21" s="106">
        <v>0.35161518915580936</v>
      </c>
      <c r="X21" s="75">
        <f t="shared" si="11"/>
        <v>0.37724841236365647</v>
      </c>
      <c r="Y21" s="94">
        <v>3398</v>
      </c>
      <c r="Z21" s="89">
        <v>20</v>
      </c>
      <c r="AA21" s="104">
        <f t="shared" si="12"/>
        <v>0.5</v>
      </c>
      <c r="AB21" s="106">
        <v>0.52631578947368418</v>
      </c>
      <c r="AC21" s="104">
        <f t="shared" si="4"/>
        <v>0.30864814293370152</v>
      </c>
      <c r="AD21" s="106">
        <v>0.34039896895454996</v>
      </c>
      <c r="AE21" s="75">
        <f t="shared" si="13"/>
        <v>0.55933788090284176</v>
      </c>
      <c r="AF21" s="246">
        <v>3467</v>
      </c>
      <c r="AG21" s="89">
        <v>20</v>
      </c>
      <c r="AH21" s="104">
        <f t="shared" si="5"/>
        <v>0.5</v>
      </c>
      <c r="AI21" s="106">
        <v>0.5</v>
      </c>
      <c r="AJ21" s="104">
        <f t="shared" si="6"/>
        <v>0.31295726106882082</v>
      </c>
      <c r="AK21" s="106">
        <v>0.33619896013256995</v>
      </c>
      <c r="AL21" s="75">
        <f t="shared" si="14"/>
        <v>0.56429954914630776</v>
      </c>
      <c r="AM21" s="104">
        <f t="shared" si="15"/>
        <v>2.5263157894736841</v>
      </c>
      <c r="AN21" s="214">
        <v>2.5789473684210522</v>
      </c>
      <c r="AO21" s="217">
        <f t="shared" si="16"/>
        <v>0.5</v>
      </c>
      <c r="AP21" s="209">
        <v>0.5</v>
      </c>
      <c r="AQ21" s="229">
        <v>19</v>
      </c>
      <c r="AR21" s="231">
        <v>19</v>
      </c>
    </row>
    <row r="22" spans="1:44" ht="15.75" x14ac:dyDescent="0.25">
      <c r="A22" s="238">
        <v>109</v>
      </c>
      <c r="B22" s="55" t="s">
        <v>129</v>
      </c>
      <c r="C22" s="239" t="s">
        <v>130</v>
      </c>
      <c r="D22" s="235">
        <v>962</v>
      </c>
      <c r="E22" s="89">
        <v>19</v>
      </c>
      <c r="F22" s="104">
        <f t="shared" si="7"/>
        <v>0.52631578947368418</v>
      </c>
      <c r="G22" s="106">
        <v>0.52631578947368418</v>
      </c>
      <c r="H22" s="104">
        <f t="shared" si="0"/>
        <v>0.15242525696014603</v>
      </c>
      <c r="I22" s="106">
        <v>0.17861306979068348</v>
      </c>
      <c r="J22" s="75">
        <f t="shared" si="8"/>
        <v>0.27701150087249982</v>
      </c>
      <c r="K22" s="94">
        <v>1339</v>
      </c>
      <c r="L22" s="89">
        <v>19</v>
      </c>
      <c r="M22" s="104">
        <f t="shared" si="1"/>
        <v>0.52631578947368418</v>
      </c>
      <c r="N22" s="106">
        <v>0.5</v>
      </c>
      <c r="O22" s="104">
        <f t="shared" si="2"/>
        <v>0.15915201335022713</v>
      </c>
      <c r="P22" s="106">
        <v>0.14935934462550451</v>
      </c>
      <c r="Q22" s="95">
        <f t="shared" si="9"/>
        <v>0.29235807860262009</v>
      </c>
      <c r="R22" s="94">
        <v>3553</v>
      </c>
      <c r="S22" s="89">
        <v>18</v>
      </c>
      <c r="T22" s="104">
        <f t="shared" si="10"/>
        <v>0.55555555555555558</v>
      </c>
      <c r="U22" s="106">
        <v>0.5</v>
      </c>
      <c r="V22" s="104">
        <f t="shared" si="3"/>
        <v>0.34443881097357043</v>
      </c>
      <c r="W22" s="106">
        <v>0.53250928822344379</v>
      </c>
      <c r="X22" s="75">
        <f t="shared" si="11"/>
        <v>0.46686297775272428</v>
      </c>
      <c r="Y22" s="94">
        <v>4041</v>
      </c>
      <c r="Z22" s="89">
        <v>19</v>
      </c>
      <c r="AA22" s="104">
        <f t="shared" si="12"/>
        <v>0.52631578947368418</v>
      </c>
      <c r="AB22" s="106">
        <v>0.5</v>
      </c>
      <c r="AC22" s="104">
        <f t="shared" si="4"/>
        <v>0.36705330947471682</v>
      </c>
      <c r="AD22" s="106">
        <v>0.4656567071287388</v>
      </c>
      <c r="AE22" s="75">
        <f t="shared" si="13"/>
        <v>0.66518080539387392</v>
      </c>
      <c r="AF22" s="246">
        <v>4057</v>
      </c>
      <c r="AG22" s="89">
        <v>19</v>
      </c>
      <c r="AH22" s="104">
        <f t="shared" si="5"/>
        <v>0.52631578947368418</v>
      </c>
      <c r="AI22" s="106">
        <v>0.55555555555555558</v>
      </c>
      <c r="AJ22" s="104">
        <f t="shared" si="6"/>
        <v>0.36621505859711739</v>
      </c>
      <c r="AK22" s="106">
        <v>0.49777910269786851</v>
      </c>
      <c r="AL22" s="75">
        <f t="shared" si="14"/>
        <v>0.66032975797132121</v>
      </c>
      <c r="AM22" s="104">
        <f t="shared" si="15"/>
        <v>2.6608187134502921</v>
      </c>
      <c r="AN22" s="214">
        <v>2.5818713450292394</v>
      </c>
      <c r="AO22" s="217">
        <f t="shared" si="16"/>
        <v>0.5</v>
      </c>
      <c r="AP22" s="209">
        <v>0.5</v>
      </c>
      <c r="AQ22" s="229">
        <v>20</v>
      </c>
      <c r="AR22" s="231">
        <v>20</v>
      </c>
    </row>
    <row r="23" spans="1:44" ht="15.75" x14ac:dyDescent="0.25">
      <c r="A23" s="238">
        <v>105</v>
      </c>
      <c r="B23" s="55" t="s">
        <v>68</v>
      </c>
      <c r="C23" s="239" t="s">
        <v>1</v>
      </c>
      <c r="D23" s="235">
        <v>661</v>
      </c>
      <c r="E23" s="89">
        <v>21</v>
      </c>
      <c r="F23" s="104">
        <f t="shared" si="7"/>
        <v>0.47619047619047616</v>
      </c>
      <c r="G23" s="106">
        <v>0.47619047619047616</v>
      </c>
      <c r="H23" s="104">
        <f t="shared" si="0"/>
        <v>0.10473294683020429</v>
      </c>
      <c r="I23" s="106">
        <v>0.12342457387152297</v>
      </c>
      <c r="J23" s="75">
        <f t="shared" si="8"/>
        <v>0.19033742419617714</v>
      </c>
      <c r="K23" s="94">
        <v>743</v>
      </c>
      <c r="L23" s="89">
        <v>21</v>
      </c>
      <c r="M23" s="104">
        <f t="shared" si="1"/>
        <v>0.47619047619047616</v>
      </c>
      <c r="N23" s="106">
        <v>0.47619047619047616</v>
      </c>
      <c r="O23" s="104">
        <f t="shared" si="2"/>
        <v>8.8312132874696608E-2</v>
      </c>
      <c r="P23" s="106">
        <v>0.10320570831470216</v>
      </c>
      <c r="Q23" s="95">
        <f t="shared" si="9"/>
        <v>0.16222707423580784</v>
      </c>
      <c r="R23" s="94">
        <v>1708</v>
      </c>
      <c r="S23" s="89">
        <v>21</v>
      </c>
      <c r="T23" s="104">
        <f t="shared" si="10"/>
        <v>0.47619047619047616</v>
      </c>
      <c r="U23" s="106">
        <v>0.47619047619047616</v>
      </c>
      <c r="V23" s="104">
        <f t="shared" si="3"/>
        <v>0.16557880358650667</v>
      </c>
      <c r="W23" s="106">
        <v>0.13328575333313086</v>
      </c>
      <c r="X23" s="75">
        <f t="shared" si="11"/>
        <v>0.22443061244065665</v>
      </c>
      <c r="Y23" s="94">
        <v>1802</v>
      </c>
      <c r="Z23" s="89">
        <v>21</v>
      </c>
      <c r="AA23" s="104">
        <f t="shared" si="12"/>
        <v>0.47619047619047616</v>
      </c>
      <c r="AB23" s="106">
        <v>0.47619047619047616</v>
      </c>
      <c r="AC23" s="104">
        <f t="shared" si="4"/>
        <v>0.16367979798897297</v>
      </c>
      <c r="AD23" s="106">
        <v>0.13199904649629124</v>
      </c>
      <c r="AE23" s="75">
        <f t="shared" si="13"/>
        <v>0.29662356132634521</v>
      </c>
      <c r="AF23" s="246">
        <v>2040</v>
      </c>
      <c r="AG23" s="89">
        <v>21</v>
      </c>
      <c r="AH23" s="104">
        <f t="shared" si="5"/>
        <v>0.47619047619047616</v>
      </c>
      <c r="AI23" s="106">
        <v>0.47619047619047616</v>
      </c>
      <c r="AJ23" s="104">
        <f t="shared" si="6"/>
        <v>0.18414560501309329</v>
      </c>
      <c r="AK23" s="106">
        <v>0.13999368714544994</v>
      </c>
      <c r="AL23" s="75">
        <f t="shared" si="14"/>
        <v>0.33203665424241929</v>
      </c>
      <c r="AM23" s="104">
        <f t="shared" si="15"/>
        <v>2.3809523809523809</v>
      </c>
      <c r="AN23" s="214">
        <v>2.3809523809523809</v>
      </c>
      <c r="AO23" s="217">
        <f t="shared" si="16"/>
        <v>0.5</v>
      </c>
      <c r="AP23" s="209">
        <v>0.5</v>
      </c>
      <c r="AQ23" s="229">
        <v>21</v>
      </c>
      <c r="AR23" s="231">
        <v>21</v>
      </c>
    </row>
    <row r="24" spans="1:44" ht="16.5" thickBot="1" x14ac:dyDescent="0.3">
      <c r="A24" s="240">
        <v>125</v>
      </c>
      <c r="B24" s="241" t="s">
        <v>131</v>
      </c>
      <c r="C24" s="242" t="s">
        <v>132</v>
      </c>
      <c r="D24" s="237">
        <v>91</v>
      </c>
      <c r="E24" s="97">
        <v>22</v>
      </c>
      <c r="F24" s="105">
        <f t="shared" si="7"/>
        <v>0.45454545454545453</v>
      </c>
      <c r="G24" s="107">
        <v>0.45454545454545453</v>
      </c>
      <c r="H24" s="105">
        <f t="shared" si="0"/>
        <v>1.4418605388121921E-2</v>
      </c>
      <c r="I24" s="107">
        <v>2.0549696753944482E-2</v>
      </c>
      <c r="J24" s="81">
        <f t="shared" si="8"/>
        <v>2.6203790623074309E-2</v>
      </c>
      <c r="K24" s="98">
        <v>210</v>
      </c>
      <c r="L24" s="97">
        <v>22</v>
      </c>
      <c r="M24" s="105">
        <f t="shared" si="1"/>
        <v>0.45454545454545453</v>
      </c>
      <c r="N24" s="107">
        <v>0.45454545454545453</v>
      </c>
      <c r="O24" s="105">
        <f t="shared" si="2"/>
        <v>2.4960360570237268E-2</v>
      </c>
      <c r="P24" s="107">
        <v>1.2878816470136552E-2</v>
      </c>
      <c r="Q24" s="99">
        <f t="shared" si="9"/>
        <v>4.5851528384279472E-2</v>
      </c>
      <c r="R24" s="96">
        <v>1526</v>
      </c>
      <c r="S24" s="97">
        <v>22</v>
      </c>
      <c r="T24" s="105">
        <f t="shared" si="10"/>
        <v>0.45454545454545453</v>
      </c>
      <c r="U24" s="107">
        <v>0.45454545454545453</v>
      </c>
      <c r="V24" s="105">
        <f t="shared" si="3"/>
        <v>0.14793516058138712</v>
      </c>
      <c r="W24" s="107">
        <v>0.13280387928852716</v>
      </c>
      <c r="X24" s="84">
        <f t="shared" si="11"/>
        <v>0.20051587504943913</v>
      </c>
      <c r="Y24" s="100">
        <v>1630</v>
      </c>
      <c r="Z24" s="97">
        <v>22</v>
      </c>
      <c r="AA24" s="105">
        <f t="shared" si="12"/>
        <v>0.45454545454545453</v>
      </c>
      <c r="AB24" s="107">
        <v>0.45454545454545453</v>
      </c>
      <c r="AC24" s="105">
        <f t="shared" si="4"/>
        <v>0.14805664301999219</v>
      </c>
      <c r="AD24" s="107">
        <v>0.10516645039693766</v>
      </c>
      <c r="AE24" s="81">
        <f t="shared" si="13"/>
        <v>0.26831099054491819</v>
      </c>
      <c r="AF24" s="98">
        <v>1745</v>
      </c>
      <c r="AG24" s="97">
        <v>22</v>
      </c>
      <c r="AH24" s="105">
        <f t="shared" si="5"/>
        <v>0.45454545454545453</v>
      </c>
      <c r="AI24" s="107">
        <v>0.45454545454545453</v>
      </c>
      <c r="AJ24" s="105">
        <f t="shared" si="6"/>
        <v>0.15751670624894498</v>
      </c>
      <c r="AK24" s="107">
        <v>0.13646374930953153</v>
      </c>
      <c r="AL24" s="84">
        <f t="shared" si="14"/>
        <v>0.28402154982991262</v>
      </c>
      <c r="AM24" s="105">
        <f t="shared" si="15"/>
        <v>2.2727272727272725</v>
      </c>
      <c r="AN24" s="215">
        <v>2.2727272727272725</v>
      </c>
      <c r="AO24" s="216">
        <f t="shared" si="16"/>
        <v>0.5</v>
      </c>
      <c r="AP24" s="210">
        <v>0.5</v>
      </c>
      <c r="AQ24" s="230">
        <v>22</v>
      </c>
      <c r="AR24" s="232">
        <v>22</v>
      </c>
    </row>
    <row r="25" spans="1:44" x14ac:dyDescent="0.25">
      <c r="A25" s="271" t="s">
        <v>136</v>
      </c>
      <c r="B25" s="272"/>
      <c r="C25" s="56" t="s">
        <v>113</v>
      </c>
      <c r="D25" s="101">
        <f>SUM(D3:D24)</f>
        <v>550675.43000000005</v>
      </c>
      <c r="E25" s="37"/>
      <c r="F25" s="37"/>
      <c r="G25" s="37"/>
      <c r="H25" s="37"/>
      <c r="I25" s="37"/>
      <c r="J25" s="37"/>
      <c r="K25" s="101">
        <f>SUM(K3:K24)</f>
        <v>722423.12</v>
      </c>
      <c r="L25" s="37"/>
      <c r="M25" s="37"/>
      <c r="N25" s="37"/>
      <c r="O25" s="37"/>
      <c r="P25" s="37"/>
      <c r="Q25" s="37"/>
      <c r="R25" s="101">
        <f>SUM(R3:R24)</f>
        <v>674817.5</v>
      </c>
      <c r="S25" s="37"/>
      <c r="T25" s="37"/>
      <c r="U25" s="37"/>
      <c r="V25" s="37"/>
      <c r="W25" s="37"/>
      <c r="X25" s="37"/>
      <c r="Y25" s="101">
        <f>SUM(Y3:Y24)</f>
        <v>1034855.45</v>
      </c>
      <c r="Z25" s="37"/>
      <c r="AA25" s="37"/>
      <c r="AB25" s="37"/>
      <c r="AC25" s="37"/>
      <c r="AD25" s="37"/>
      <c r="AE25" s="37"/>
      <c r="AF25" s="101">
        <f>SUM(AF3:AF24)</f>
        <v>1035953.94</v>
      </c>
      <c r="AG25" s="37"/>
      <c r="AH25" s="37"/>
      <c r="AI25" s="37"/>
      <c r="AJ25" s="37"/>
      <c r="AK25" s="37"/>
      <c r="AL25" s="37"/>
      <c r="AM25" s="37"/>
    </row>
    <row r="26" spans="1:44" x14ac:dyDescent="0.25">
      <c r="A26" s="165" t="s">
        <v>162</v>
      </c>
      <c r="B26" s="273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</row>
    <row r="27" spans="1:44" x14ac:dyDescent="0.25">
      <c r="A27" s="166" t="s">
        <v>163</v>
      </c>
      <c r="B27" s="274"/>
    </row>
    <row r="28" spans="1:44" ht="30" x14ac:dyDescent="0.25">
      <c r="H28" s="12"/>
      <c r="I28" s="143"/>
      <c r="J28" s="49"/>
      <c r="K28" s="52" t="s">
        <v>110</v>
      </c>
      <c r="L28" s="52" t="s">
        <v>106</v>
      </c>
      <c r="M28" s="53" t="s">
        <v>114</v>
      </c>
      <c r="N28" s="146"/>
      <c r="AL28" s="130"/>
      <c r="AM28" s="130"/>
    </row>
    <row r="29" spans="1:44" x14ac:dyDescent="0.25">
      <c r="H29" s="5" t="s">
        <v>18</v>
      </c>
      <c r="I29" s="144"/>
      <c r="J29" s="88">
        <v>631128.49999999988</v>
      </c>
      <c r="K29" s="89">
        <f xml:space="preserve"> ROUND(J29,0)</f>
        <v>631129</v>
      </c>
      <c r="L29" s="89">
        <v>283850.88</v>
      </c>
      <c r="M29" s="102">
        <f>ROUND(K29-L29,)</f>
        <v>347278</v>
      </c>
      <c r="N29" s="89"/>
    </row>
    <row r="30" spans="1:44" x14ac:dyDescent="0.25">
      <c r="H30" s="5" t="s">
        <v>19</v>
      </c>
      <c r="I30" s="144"/>
      <c r="J30" s="88">
        <v>841334.05</v>
      </c>
      <c r="K30" s="89">
        <f t="shared" ref="K30:K33" si="17" xml:space="preserve"> ROUND(J30,0)</f>
        <v>841334</v>
      </c>
      <c r="L30" s="89">
        <v>383334.18</v>
      </c>
      <c r="M30" s="102">
        <f>ROUND(K30-L30,)</f>
        <v>458000</v>
      </c>
      <c r="N30" s="89"/>
    </row>
    <row r="31" spans="1:44" x14ac:dyDescent="0.25">
      <c r="H31" s="5" t="s">
        <v>20</v>
      </c>
      <c r="I31" s="144"/>
      <c r="J31" s="88">
        <v>1031532.5</v>
      </c>
      <c r="K31" s="89">
        <f t="shared" si="17"/>
        <v>1031533</v>
      </c>
      <c r="L31" s="89">
        <v>270495.93</v>
      </c>
      <c r="M31" s="102">
        <f>ROUND(K31-L31,)</f>
        <v>761037</v>
      </c>
      <c r="N31" s="89"/>
    </row>
    <row r="32" spans="1:44" x14ac:dyDescent="0.25">
      <c r="H32" s="5" t="s">
        <v>21</v>
      </c>
      <c r="I32" s="144"/>
      <c r="J32" s="88">
        <v>1100929.6000000001</v>
      </c>
      <c r="K32" s="89">
        <f xml:space="preserve"> ROUND(J32,0)</f>
        <v>1100930</v>
      </c>
      <c r="L32" s="89">
        <v>493426.18</v>
      </c>
      <c r="M32" s="102">
        <f>ROUND(K32-L32,)</f>
        <v>607504</v>
      </c>
      <c r="N32" s="89"/>
    </row>
    <row r="33" spans="8:16" x14ac:dyDescent="0.25">
      <c r="H33" s="50" t="s">
        <v>39</v>
      </c>
      <c r="I33" s="145"/>
      <c r="J33" s="91">
        <v>1107818.8399999999</v>
      </c>
      <c r="K33" s="92">
        <f t="shared" si="17"/>
        <v>1107819</v>
      </c>
      <c r="L33" s="92">
        <v>493429.18</v>
      </c>
      <c r="M33" s="103">
        <f>ROUND(K33-L33,)</f>
        <v>614390</v>
      </c>
      <c r="N33" s="89"/>
    </row>
    <row r="34" spans="8:16" x14ac:dyDescent="0.25">
      <c r="K34" s="37"/>
      <c r="L34" s="37"/>
      <c r="M34" s="37"/>
      <c r="N34" s="37"/>
      <c r="O34" s="37"/>
      <c r="P34" s="37"/>
    </row>
    <row r="35" spans="8:16" x14ac:dyDescent="0.25">
      <c r="K35" s="37"/>
      <c r="L35" s="37"/>
      <c r="M35" s="37"/>
      <c r="N35" s="37"/>
      <c r="O35" s="37"/>
      <c r="P35" s="37"/>
    </row>
  </sheetData>
  <mergeCells count="9">
    <mergeCell ref="AM1:AR1"/>
    <mergeCell ref="A1:A2"/>
    <mergeCell ref="AF1:AL1"/>
    <mergeCell ref="D1:J1"/>
    <mergeCell ref="K1:Q1"/>
    <mergeCell ref="R1:X1"/>
    <mergeCell ref="Y1:AE1"/>
    <mergeCell ref="B1:B2"/>
    <mergeCell ref="C1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EBD5-564F-4DFB-A37D-3C6F8A0C9681}">
  <dimension ref="A1:J27"/>
  <sheetViews>
    <sheetView workbookViewId="0">
      <selection activeCell="E30" sqref="E30"/>
    </sheetView>
  </sheetViews>
  <sheetFormatPr defaultRowHeight="15" x14ac:dyDescent="0.25"/>
  <cols>
    <col min="1" max="1" width="3" bestFit="1" customWidth="1"/>
    <col min="2" max="2" width="17.5703125" bestFit="1" customWidth="1"/>
    <col min="4" max="4" width="10.28515625" customWidth="1"/>
    <col min="5" max="5" width="10.85546875" customWidth="1"/>
    <col min="6" max="6" width="11.140625" customWidth="1"/>
    <col min="7" max="8" width="10" customWidth="1"/>
    <col min="9" max="9" width="12.28515625" customWidth="1"/>
    <col min="10" max="10" width="11.5703125" customWidth="1"/>
  </cols>
  <sheetData>
    <row r="1" spans="1:10" ht="51.75" customHeight="1" thickBot="1" x14ac:dyDescent="0.3">
      <c r="A1" s="205" t="s">
        <v>84</v>
      </c>
      <c r="B1" s="245" t="s">
        <v>0</v>
      </c>
      <c r="C1" s="205" t="s">
        <v>116</v>
      </c>
      <c r="D1" s="221" t="s">
        <v>152</v>
      </c>
      <c r="E1" s="220" t="s">
        <v>153</v>
      </c>
      <c r="F1" s="268" t="s">
        <v>169</v>
      </c>
      <c r="G1" s="221" t="s">
        <v>145</v>
      </c>
      <c r="H1" s="220" t="s">
        <v>144</v>
      </c>
      <c r="I1" s="221" t="s">
        <v>164</v>
      </c>
      <c r="J1" s="222" t="s">
        <v>165</v>
      </c>
    </row>
    <row r="2" spans="1:10" ht="16.5" thickTop="1" x14ac:dyDescent="0.25">
      <c r="A2" s="227">
        <v>24</v>
      </c>
      <c r="B2" s="265" t="s">
        <v>56</v>
      </c>
      <c r="C2" s="277">
        <v>194058.1</v>
      </c>
      <c r="D2" s="217">
        <v>1</v>
      </c>
      <c r="E2" s="209">
        <v>2</v>
      </c>
      <c r="F2" s="233">
        <f>D2-E2</f>
        <v>-1</v>
      </c>
      <c r="G2" s="217">
        <v>10</v>
      </c>
      <c r="H2" s="209">
        <v>5.2</v>
      </c>
      <c r="I2" s="218">
        <v>17.517130505976159</v>
      </c>
      <c r="J2" s="260">
        <v>10.6</v>
      </c>
    </row>
    <row r="3" spans="1:10" ht="15.75" x14ac:dyDescent="0.25">
      <c r="A3" s="227">
        <v>35</v>
      </c>
      <c r="B3" s="265" t="s">
        <v>63</v>
      </c>
      <c r="C3" s="277">
        <v>198689.95</v>
      </c>
      <c r="D3" s="217">
        <v>2</v>
      </c>
      <c r="E3" s="209">
        <v>1</v>
      </c>
      <c r="F3" s="233">
        <f t="shared" ref="F3:F23" si="0">D3-E3</f>
        <v>1</v>
      </c>
      <c r="G3" s="217">
        <v>8.8000000000000007</v>
      </c>
      <c r="H3" s="209">
        <v>10</v>
      </c>
      <c r="I3" s="218">
        <v>17.93523581018199</v>
      </c>
      <c r="J3" s="260">
        <v>18.7</v>
      </c>
    </row>
    <row r="4" spans="1:10" x14ac:dyDescent="0.25">
      <c r="A4" s="227">
        <v>10</v>
      </c>
      <c r="B4" s="265" t="s">
        <v>51</v>
      </c>
      <c r="C4" s="277">
        <v>157508.04999999999</v>
      </c>
      <c r="D4" s="217">
        <v>3</v>
      </c>
      <c r="E4" s="209">
        <v>3</v>
      </c>
      <c r="F4" s="254">
        <f t="shared" si="0"/>
        <v>0</v>
      </c>
      <c r="G4" s="217">
        <v>3.4</v>
      </c>
      <c r="H4" s="209">
        <v>4.4000000000000004</v>
      </c>
      <c r="I4" s="218">
        <v>14.217850569452228</v>
      </c>
      <c r="J4" s="260">
        <v>14.5</v>
      </c>
    </row>
    <row r="5" spans="1:10" x14ac:dyDescent="0.25">
      <c r="A5" s="227">
        <v>34</v>
      </c>
      <c r="B5" s="265" t="s">
        <v>62</v>
      </c>
      <c r="C5" s="277">
        <v>121919.09000000001</v>
      </c>
      <c r="D5" s="217">
        <v>4</v>
      </c>
      <c r="E5" s="209">
        <v>4</v>
      </c>
      <c r="F5" s="254">
        <f t="shared" si="0"/>
        <v>0</v>
      </c>
      <c r="G5" s="217">
        <v>2.6</v>
      </c>
      <c r="H5" s="209">
        <v>3.8</v>
      </c>
      <c r="I5" s="218">
        <v>11.00532577975283</v>
      </c>
      <c r="J5" s="260">
        <v>11</v>
      </c>
    </row>
    <row r="6" spans="1:10" ht="15.75" x14ac:dyDescent="0.25">
      <c r="A6" s="227">
        <v>26</v>
      </c>
      <c r="B6" s="265" t="s">
        <v>58</v>
      </c>
      <c r="C6" s="277">
        <v>122080.41999999998</v>
      </c>
      <c r="D6" s="217">
        <v>5</v>
      </c>
      <c r="E6" s="209">
        <v>7</v>
      </c>
      <c r="F6" s="233">
        <f t="shared" si="0"/>
        <v>-2</v>
      </c>
      <c r="G6" s="217">
        <v>2.6</v>
      </c>
      <c r="H6" s="209">
        <v>1.8</v>
      </c>
      <c r="I6" s="218">
        <v>11.019888628015947</v>
      </c>
      <c r="J6" s="260">
        <v>10.6</v>
      </c>
    </row>
    <row r="7" spans="1:10" x14ac:dyDescent="0.25">
      <c r="A7" s="227">
        <v>2</v>
      </c>
      <c r="B7" s="265" t="s">
        <v>47</v>
      </c>
      <c r="C7" s="277">
        <v>104146.11</v>
      </c>
      <c r="D7" s="217">
        <v>6</v>
      </c>
      <c r="E7" s="209">
        <v>6</v>
      </c>
      <c r="F7" s="254">
        <f t="shared" si="0"/>
        <v>0</v>
      </c>
      <c r="G7" s="217">
        <v>2</v>
      </c>
      <c r="H7" s="209">
        <v>1.8</v>
      </c>
      <c r="I7" s="218">
        <v>9.4010041351520428</v>
      </c>
      <c r="J7" s="260">
        <v>9.1999999999999993</v>
      </c>
    </row>
    <row r="8" spans="1:10" ht="15.75" x14ac:dyDescent="0.25">
      <c r="A8" s="227">
        <v>4</v>
      </c>
      <c r="B8" s="265" t="s">
        <v>48</v>
      </c>
      <c r="C8" s="277">
        <v>47514.080000000009</v>
      </c>
      <c r="D8" s="217">
        <v>7</v>
      </c>
      <c r="E8" s="209">
        <v>5</v>
      </c>
      <c r="F8" s="233">
        <f t="shared" si="0"/>
        <v>2</v>
      </c>
      <c r="G8" s="217">
        <v>1.8</v>
      </c>
      <c r="H8" s="209">
        <v>2.1</v>
      </c>
      <c r="I8" s="218">
        <v>4.288975004039469</v>
      </c>
      <c r="J8" s="260">
        <v>5.2</v>
      </c>
    </row>
    <row r="9" spans="1:10" x14ac:dyDescent="0.25">
      <c r="A9" s="227">
        <v>27</v>
      </c>
      <c r="B9" s="265" t="s">
        <v>59</v>
      </c>
      <c r="C9" s="277">
        <v>102234.54999999999</v>
      </c>
      <c r="D9" s="217">
        <v>8</v>
      </c>
      <c r="E9" s="209">
        <v>8</v>
      </c>
      <c r="F9" s="254">
        <f t="shared" si="0"/>
        <v>0</v>
      </c>
      <c r="G9" s="217">
        <v>1.8</v>
      </c>
      <c r="H9" s="209">
        <v>1.6</v>
      </c>
      <c r="I9" s="218">
        <v>9.228452481858497</v>
      </c>
      <c r="J9" s="260">
        <v>8.6999999999999993</v>
      </c>
    </row>
    <row r="10" spans="1:10" x14ac:dyDescent="0.25">
      <c r="A10" s="234">
        <v>21</v>
      </c>
      <c r="B10" s="266" t="s">
        <v>138</v>
      </c>
      <c r="C10" s="277">
        <v>20674</v>
      </c>
      <c r="D10" s="207">
        <v>9</v>
      </c>
      <c r="E10" s="207">
        <v>9</v>
      </c>
      <c r="F10" s="255">
        <f t="shared" si="0"/>
        <v>0</v>
      </c>
      <c r="G10" s="207">
        <v>1.8</v>
      </c>
      <c r="H10" s="207">
        <v>1.4</v>
      </c>
      <c r="I10" s="206">
        <v>1.8661893323728875</v>
      </c>
      <c r="J10" s="208">
        <v>2</v>
      </c>
    </row>
    <row r="11" spans="1:10" ht="15.75" x14ac:dyDescent="0.25">
      <c r="A11" s="227">
        <v>19</v>
      </c>
      <c r="B11" s="265" t="s">
        <v>54</v>
      </c>
      <c r="C11" s="277">
        <v>70165.340000000011</v>
      </c>
      <c r="D11" s="217">
        <v>10</v>
      </c>
      <c r="E11" s="209">
        <v>14</v>
      </c>
      <c r="F11" s="233">
        <f t="shared" si="0"/>
        <v>-4</v>
      </c>
      <c r="G11" s="217">
        <v>1.4</v>
      </c>
      <c r="H11" s="209">
        <v>0.9</v>
      </c>
      <c r="I11" s="218">
        <v>6.3336465613967636</v>
      </c>
      <c r="J11" s="260">
        <v>3</v>
      </c>
    </row>
    <row r="12" spans="1:10" ht="15.75" x14ac:dyDescent="0.25">
      <c r="A12" s="227">
        <v>30</v>
      </c>
      <c r="B12" s="265" t="s">
        <v>61</v>
      </c>
      <c r="C12" s="277">
        <v>36111</v>
      </c>
      <c r="D12" s="217">
        <v>11</v>
      </c>
      <c r="E12" s="209">
        <v>10</v>
      </c>
      <c r="F12" s="233">
        <f t="shared" si="0"/>
        <v>1</v>
      </c>
      <c r="G12" s="217">
        <v>1.1000000000000001</v>
      </c>
      <c r="H12" s="209">
        <v>1.1000000000000001</v>
      </c>
      <c r="I12" s="218">
        <v>3.2596480110920645</v>
      </c>
      <c r="J12" s="260">
        <v>3.6</v>
      </c>
    </row>
    <row r="13" spans="1:10" ht="15.75" x14ac:dyDescent="0.25">
      <c r="A13" s="227">
        <v>22</v>
      </c>
      <c r="B13" s="265" t="s">
        <v>121</v>
      </c>
      <c r="C13" s="277">
        <v>32775</v>
      </c>
      <c r="D13" s="217">
        <v>12</v>
      </c>
      <c r="E13" s="209">
        <v>16</v>
      </c>
      <c r="F13" s="233">
        <f t="shared" si="0"/>
        <v>-4</v>
      </c>
      <c r="G13" s="217">
        <v>1.1000000000000001</v>
      </c>
      <c r="H13" s="209">
        <v>0.8</v>
      </c>
      <c r="I13" s="218">
        <v>2.9585157864235945</v>
      </c>
      <c r="J13" s="260">
        <v>2.5</v>
      </c>
    </row>
    <row r="14" spans="1:10" ht="15.75" x14ac:dyDescent="0.25">
      <c r="A14" s="227">
        <v>28</v>
      </c>
      <c r="B14" s="265" t="s">
        <v>60</v>
      </c>
      <c r="C14" s="277">
        <v>34282.210000000006</v>
      </c>
      <c r="D14" s="217">
        <v>13</v>
      </c>
      <c r="E14" s="209">
        <v>11</v>
      </c>
      <c r="F14" s="233">
        <f t="shared" si="0"/>
        <v>2</v>
      </c>
      <c r="G14" s="217">
        <v>1</v>
      </c>
      <c r="H14" s="209">
        <v>1</v>
      </c>
      <c r="I14" s="218">
        <v>3.094567794919568</v>
      </c>
      <c r="J14" s="260">
        <v>3.1</v>
      </c>
    </row>
    <row r="15" spans="1:10" ht="15.75" x14ac:dyDescent="0.25">
      <c r="A15" s="227">
        <v>25</v>
      </c>
      <c r="B15" s="265" t="s">
        <v>57</v>
      </c>
      <c r="C15" s="277">
        <v>25645.75</v>
      </c>
      <c r="D15" s="217">
        <v>14</v>
      </c>
      <c r="E15" s="209">
        <v>13</v>
      </c>
      <c r="F15" s="233">
        <f t="shared" si="0"/>
        <v>1</v>
      </c>
      <c r="G15" s="217">
        <v>1</v>
      </c>
      <c r="H15" s="209">
        <v>1</v>
      </c>
      <c r="I15" s="218">
        <v>2.3149765440022243</v>
      </c>
      <c r="J15" s="260">
        <v>2.5</v>
      </c>
    </row>
    <row r="16" spans="1:10" ht="15.75" x14ac:dyDescent="0.25">
      <c r="A16" s="227">
        <v>23</v>
      </c>
      <c r="B16" s="265" t="s">
        <v>55</v>
      </c>
      <c r="C16" s="277">
        <v>32584.070000000003</v>
      </c>
      <c r="D16" s="217">
        <v>15</v>
      </c>
      <c r="E16" s="209">
        <v>12</v>
      </c>
      <c r="F16" s="233">
        <f t="shared" si="0"/>
        <v>3</v>
      </c>
      <c r="G16" s="217">
        <v>0.9</v>
      </c>
      <c r="H16" s="209">
        <v>1</v>
      </c>
      <c r="I16" s="218">
        <v>2.9412810215387175</v>
      </c>
      <c r="J16" s="260">
        <v>2.7</v>
      </c>
    </row>
    <row r="17" spans="1:10" ht="15.75" x14ac:dyDescent="0.25">
      <c r="A17" s="227">
        <v>17</v>
      </c>
      <c r="B17" s="265" t="s">
        <v>53</v>
      </c>
      <c r="C17" s="277">
        <v>27358.370000000003</v>
      </c>
      <c r="D17" s="217">
        <v>16</v>
      </c>
      <c r="E17" s="209">
        <v>15</v>
      </c>
      <c r="F17" s="233">
        <f t="shared" si="0"/>
        <v>1</v>
      </c>
      <c r="G17" s="217">
        <v>0.9</v>
      </c>
      <c r="H17" s="209">
        <v>0.9</v>
      </c>
      <c r="I17" s="218">
        <v>2.4695703901088537</v>
      </c>
      <c r="J17" s="260">
        <v>2.2000000000000002</v>
      </c>
    </row>
    <row r="18" spans="1:10" ht="15.75" x14ac:dyDescent="0.25">
      <c r="A18" s="227">
        <v>13</v>
      </c>
      <c r="B18" s="265" t="s">
        <v>52</v>
      </c>
      <c r="C18" s="277">
        <v>21384</v>
      </c>
      <c r="D18" s="217">
        <v>17</v>
      </c>
      <c r="E18" s="209">
        <v>18</v>
      </c>
      <c r="F18" s="233">
        <f t="shared" si="0"/>
        <v>-1</v>
      </c>
      <c r="G18" s="217">
        <v>0.8</v>
      </c>
      <c r="H18" s="209">
        <v>0.7</v>
      </c>
      <c r="I18" s="218">
        <v>1.930279224313719</v>
      </c>
      <c r="J18" s="260">
        <v>1.9</v>
      </c>
    </row>
    <row r="19" spans="1:10" ht="15.75" x14ac:dyDescent="0.25">
      <c r="A19" s="227">
        <v>6</v>
      </c>
      <c r="B19" s="265" t="s">
        <v>49</v>
      </c>
      <c r="C19" s="277">
        <v>15701.690000000002</v>
      </c>
      <c r="D19" s="217">
        <v>18</v>
      </c>
      <c r="E19" s="209">
        <v>19</v>
      </c>
      <c r="F19" s="233">
        <f t="shared" si="0"/>
        <v>-1</v>
      </c>
      <c r="G19" s="217">
        <v>0.8</v>
      </c>
      <c r="H19" s="209">
        <v>0.7</v>
      </c>
      <c r="I19" s="218">
        <v>1.4173515709696261</v>
      </c>
      <c r="J19" s="260">
        <v>1.2</v>
      </c>
    </row>
    <row r="20" spans="1:10" ht="15.75" x14ac:dyDescent="0.25">
      <c r="A20" s="227">
        <v>32</v>
      </c>
      <c r="B20" s="265" t="s">
        <v>124</v>
      </c>
      <c r="C20" s="277">
        <v>20239</v>
      </c>
      <c r="D20" s="217">
        <v>19</v>
      </c>
      <c r="E20" s="209">
        <v>17</v>
      </c>
      <c r="F20" s="233">
        <f t="shared" si="0"/>
        <v>2</v>
      </c>
      <c r="G20" s="217">
        <v>0.6</v>
      </c>
      <c r="H20" s="209">
        <v>0.7</v>
      </c>
      <c r="I20" s="218">
        <v>1.8269229901274486</v>
      </c>
      <c r="J20" s="260">
        <v>2</v>
      </c>
    </row>
    <row r="21" spans="1:10" x14ac:dyDescent="0.25">
      <c r="A21" s="234">
        <v>20</v>
      </c>
      <c r="B21" s="266" t="s">
        <v>137</v>
      </c>
      <c r="C21" s="277">
        <v>12803.29</v>
      </c>
      <c r="D21" s="207">
        <v>20</v>
      </c>
      <c r="E21" s="207">
        <v>20</v>
      </c>
      <c r="F21" s="255">
        <f t="shared" si="0"/>
        <v>0</v>
      </c>
      <c r="G21" s="207">
        <v>0.6</v>
      </c>
      <c r="H21" s="207">
        <v>0.7</v>
      </c>
      <c r="I21" s="206">
        <v>1.155720383925533</v>
      </c>
      <c r="J21" s="208">
        <v>0.9</v>
      </c>
    </row>
    <row r="22" spans="1:10" x14ac:dyDescent="0.25">
      <c r="A22" s="227">
        <v>33</v>
      </c>
      <c r="B22" s="265" t="s">
        <v>126</v>
      </c>
      <c r="C22" s="277">
        <v>18461.86</v>
      </c>
      <c r="D22" s="217">
        <v>21</v>
      </c>
      <c r="E22" s="209">
        <v>21</v>
      </c>
      <c r="F22" s="254">
        <f t="shared" si="0"/>
        <v>0</v>
      </c>
      <c r="G22" s="217">
        <v>0.6</v>
      </c>
      <c r="H22" s="209">
        <v>0.6</v>
      </c>
      <c r="I22" s="218">
        <v>1.6665050879250132</v>
      </c>
      <c r="J22" s="260">
        <v>1.5</v>
      </c>
    </row>
    <row r="23" spans="1:10" ht="15.75" thickBot="1" x14ac:dyDescent="0.3">
      <c r="A23" s="228">
        <v>8</v>
      </c>
      <c r="B23" s="267" t="s">
        <v>50</v>
      </c>
      <c r="C23" s="278">
        <v>9562</v>
      </c>
      <c r="D23" s="216">
        <v>22</v>
      </c>
      <c r="E23" s="210">
        <v>22</v>
      </c>
      <c r="F23" s="256">
        <f t="shared" si="0"/>
        <v>0</v>
      </c>
      <c r="G23" s="216">
        <v>0.6</v>
      </c>
      <c r="H23" s="210">
        <v>0.6</v>
      </c>
      <c r="I23" s="219">
        <v>0.86313738977215593</v>
      </c>
      <c r="J23" s="263">
        <v>0.9</v>
      </c>
    </row>
    <row r="24" spans="1:10" x14ac:dyDescent="0.25">
      <c r="A24" s="271" t="s">
        <v>136</v>
      </c>
      <c r="B24" s="272"/>
    </row>
    <row r="25" spans="1:10" x14ac:dyDescent="0.25">
      <c r="A25" s="165" t="s">
        <v>162</v>
      </c>
      <c r="B25" s="273"/>
    </row>
    <row r="26" spans="1:10" x14ac:dyDescent="0.25">
      <c r="A26" s="166" t="s">
        <v>163</v>
      </c>
      <c r="B26" s="274"/>
    </row>
    <row r="27" spans="1:10" x14ac:dyDescent="0.25">
      <c r="A27" s="167" t="s">
        <v>170</v>
      </c>
      <c r="B27" s="275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C2B02-DA1B-4BA3-9A4D-8113DEC6CD2F}">
  <dimension ref="A1:J27"/>
  <sheetViews>
    <sheetView workbookViewId="0">
      <selection activeCell="F29" sqref="F29"/>
    </sheetView>
  </sheetViews>
  <sheetFormatPr defaultRowHeight="15" x14ac:dyDescent="0.25"/>
  <cols>
    <col min="1" max="1" width="4" bestFit="1" customWidth="1"/>
    <col min="2" max="2" width="20.140625" customWidth="1"/>
    <col min="4" max="6" width="11.5703125" customWidth="1"/>
    <col min="7" max="7" width="10.28515625" customWidth="1"/>
    <col min="8" max="8" width="10.140625" customWidth="1"/>
    <col min="9" max="9" width="12.140625" customWidth="1"/>
    <col min="10" max="10" width="13" customWidth="1"/>
  </cols>
  <sheetData>
    <row r="1" spans="1:10" ht="45.75" thickBot="1" x14ac:dyDescent="0.3">
      <c r="A1" s="250" t="s">
        <v>84</v>
      </c>
      <c r="B1" s="251" t="s">
        <v>0</v>
      </c>
      <c r="C1" s="205" t="s">
        <v>116</v>
      </c>
      <c r="D1" s="257" t="s">
        <v>152</v>
      </c>
      <c r="E1" s="258" t="s">
        <v>153</v>
      </c>
      <c r="F1" s="259" t="s">
        <v>169</v>
      </c>
      <c r="G1" s="221" t="s">
        <v>145</v>
      </c>
      <c r="H1" s="220" t="s">
        <v>144</v>
      </c>
      <c r="I1" s="223" t="s">
        <v>164</v>
      </c>
      <c r="J1" s="222" t="s">
        <v>165</v>
      </c>
    </row>
    <row r="2" spans="1:10" ht="15.75" thickTop="1" x14ac:dyDescent="0.25">
      <c r="A2" s="227">
        <v>106</v>
      </c>
      <c r="B2" s="247" t="s">
        <v>69</v>
      </c>
      <c r="C2" s="279">
        <v>493429.18</v>
      </c>
      <c r="D2" s="252">
        <v>1</v>
      </c>
      <c r="E2" s="253">
        <v>1</v>
      </c>
      <c r="F2" s="254">
        <f>D2-E2</f>
        <v>0</v>
      </c>
      <c r="G2" s="217">
        <v>10</v>
      </c>
      <c r="H2" s="209">
        <v>10</v>
      </c>
      <c r="I2" s="218">
        <v>44.540595530497313</v>
      </c>
      <c r="J2" s="260">
        <v>38.394164993467946</v>
      </c>
    </row>
    <row r="3" spans="1:10" x14ac:dyDescent="0.25">
      <c r="A3" s="227">
        <v>118</v>
      </c>
      <c r="B3" s="247" t="s">
        <v>79</v>
      </c>
      <c r="C3" s="279">
        <v>118356.87999999999</v>
      </c>
      <c r="D3" s="252">
        <v>2</v>
      </c>
      <c r="E3" s="253">
        <v>2</v>
      </c>
      <c r="F3" s="254">
        <f t="shared" ref="F3:F23" si="0">D3-E3</f>
        <v>0</v>
      </c>
      <c r="G3" s="217">
        <v>5</v>
      </c>
      <c r="H3" s="209">
        <v>5</v>
      </c>
      <c r="I3" s="218">
        <v>10.683774154442197</v>
      </c>
      <c r="J3" s="260">
        <v>10.172775814752791</v>
      </c>
    </row>
    <row r="4" spans="1:10" x14ac:dyDescent="0.25">
      <c r="A4" s="227">
        <v>101</v>
      </c>
      <c r="B4" s="248" t="s">
        <v>64</v>
      </c>
      <c r="C4" s="279">
        <v>58907.650000000009</v>
      </c>
      <c r="D4" s="252">
        <v>3</v>
      </c>
      <c r="E4" s="253">
        <v>3</v>
      </c>
      <c r="F4" s="254">
        <f t="shared" si="0"/>
        <v>0</v>
      </c>
      <c r="G4" s="217">
        <v>3</v>
      </c>
      <c r="H4" s="209">
        <v>3.3</v>
      </c>
      <c r="I4" s="218">
        <v>5.3174435535046793</v>
      </c>
      <c r="J4" s="260">
        <v>5.6983341078270628</v>
      </c>
    </row>
    <row r="5" spans="1:10" ht="15.75" x14ac:dyDescent="0.25">
      <c r="A5" s="227">
        <v>115</v>
      </c>
      <c r="B5" s="248" t="s">
        <v>76</v>
      </c>
      <c r="C5" s="279">
        <v>52919.450000000004</v>
      </c>
      <c r="D5" s="252">
        <v>4</v>
      </c>
      <c r="E5" s="253">
        <v>5</v>
      </c>
      <c r="F5" s="233">
        <f t="shared" si="0"/>
        <v>-1</v>
      </c>
      <c r="G5" s="217">
        <v>2.2000000000000002</v>
      </c>
      <c r="H5" s="209">
        <v>1.9</v>
      </c>
      <c r="I5" s="218">
        <v>4.7769039888284999</v>
      </c>
      <c r="J5" s="260">
        <v>4.8481697105731545</v>
      </c>
    </row>
    <row r="6" spans="1:10" ht="15.75" x14ac:dyDescent="0.25">
      <c r="A6" s="227">
        <v>102</v>
      </c>
      <c r="B6" s="248" t="s">
        <v>65</v>
      </c>
      <c r="C6" s="279">
        <v>49040.72</v>
      </c>
      <c r="D6" s="252">
        <v>5</v>
      </c>
      <c r="E6" s="253">
        <v>4</v>
      </c>
      <c r="F6" s="233">
        <f t="shared" si="0"/>
        <v>1</v>
      </c>
      <c r="G6" s="217">
        <v>1.9</v>
      </c>
      <c r="H6" s="209">
        <v>2.2000000000000002</v>
      </c>
      <c r="I6" s="218">
        <v>4.4267809091557382</v>
      </c>
      <c r="J6" s="260">
        <v>4.9380305647374465</v>
      </c>
    </row>
    <row r="7" spans="1:10" ht="15.75" x14ac:dyDescent="0.25">
      <c r="A7" s="227">
        <v>107</v>
      </c>
      <c r="B7" s="248" t="s">
        <v>70</v>
      </c>
      <c r="C7" s="279">
        <v>61302.869999999995</v>
      </c>
      <c r="D7" s="252">
        <v>6</v>
      </c>
      <c r="E7" s="253">
        <v>10</v>
      </c>
      <c r="F7" s="233">
        <f t="shared" si="0"/>
        <v>-4</v>
      </c>
      <c r="G7" s="217">
        <v>1.9</v>
      </c>
      <c r="H7" s="209">
        <v>1.1000000000000001</v>
      </c>
      <c r="I7" s="218">
        <v>5.5336539633279438</v>
      </c>
      <c r="J7" s="260">
        <v>2.8077499057455744</v>
      </c>
    </row>
    <row r="8" spans="1:10" ht="15.75" x14ac:dyDescent="0.25">
      <c r="A8" s="227">
        <v>114</v>
      </c>
      <c r="B8" s="248" t="s">
        <v>75</v>
      </c>
      <c r="C8" s="279">
        <v>26151</v>
      </c>
      <c r="D8" s="252">
        <v>7</v>
      </c>
      <c r="E8" s="253">
        <v>6</v>
      </c>
      <c r="F8" s="233">
        <f t="shared" si="0"/>
        <v>1</v>
      </c>
      <c r="G8" s="217">
        <v>1.6</v>
      </c>
      <c r="H8" s="209">
        <v>1.8</v>
      </c>
      <c r="I8" s="218">
        <v>2.360584174851668</v>
      </c>
      <c r="J8" s="260">
        <v>2.3933180188158136</v>
      </c>
    </row>
    <row r="9" spans="1:10" ht="15.75" x14ac:dyDescent="0.25">
      <c r="A9" s="227">
        <v>103</v>
      </c>
      <c r="B9" s="248" t="s">
        <v>66</v>
      </c>
      <c r="C9" s="279">
        <v>27950</v>
      </c>
      <c r="D9" s="252">
        <v>8</v>
      </c>
      <c r="E9" s="253">
        <v>7</v>
      </c>
      <c r="F9" s="233">
        <f t="shared" si="0"/>
        <v>1</v>
      </c>
      <c r="G9" s="217">
        <v>1.5</v>
      </c>
      <c r="H9" s="209">
        <v>1.5</v>
      </c>
      <c r="I9" s="218">
        <v>2.522975323586254</v>
      </c>
      <c r="J9" s="260">
        <v>2.2008934442759065</v>
      </c>
    </row>
    <row r="10" spans="1:10" ht="15.75" x14ac:dyDescent="0.25">
      <c r="A10" s="227">
        <v>123</v>
      </c>
      <c r="B10" s="248" t="s">
        <v>82</v>
      </c>
      <c r="C10" s="279">
        <v>20380</v>
      </c>
      <c r="D10" s="252">
        <v>9</v>
      </c>
      <c r="E10" s="253">
        <v>8</v>
      </c>
      <c r="F10" s="233">
        <f t="shared" si="0"/>
        <v>1</v>
      </c>
      <c r="G10" s="217">
        <v>1.1000000000000001</v>
      </c>
      <c r="H10" s="209">
        <v>1.2</v>
      </c>
      <c r="I10" s="218">
        <v>1.839650701062177</v>
      </c>
      <c r="J10" s="260">
        <v>1.7875014247762007</v>
      </c>
    </row>
    <row r="11" spans="1:10" ht="15.75" x14ac:dyDescent="0.25">
      <c r="A11" s="227">
        <v>121</v>
      </c>
      <c r="B11" s="248" t="s">
        <v>81</v>
      </c>
      <c r="C11" s="279">
        <v>13488.39</v>
      </c>
      <c r="D11" s="252">
        <v>10</v>
      </c>
      <c r="E11" s="253">
        <v>9</v>
      </c>
      <c r="F11" s="233">
        <f t="shared" si="0"/>
        <v>1</v>
      </c>
      <c r="G11" s="217">
        <v>0.9</v>
      </c>
      <c r="H11" s="209">
        <v>1.1000000000000001</v>
      </c>
      <c r="I11" s="218">
        <v>1.2175626162757633</v>
      </c>
      <c r="J11" s="260">
        <v>1.2996580537118707</v>
      </c>
    </row>
    <row r="12" spans="1:10" x14ac:dyDescent="0.25">
      <c r="A12" s="234">
        <v>110</v>
      </c>
      <c r="B12" s="264" t="s">
        <v>141</v>
      </c>
      <c r="C12" s="279">
        <v>14909</v>
      </c>
      <c r="D12" s="255">
        <v>11</v>
      </c>
      <c r="E12" s="255">
        <v>11</v>
      </c>
      <c r="F12" s="255">
        <f t="shared" si="0"/>
        <v>0</v>
      </c>
      <c r="G12" s="207">
        <v>0.9</v>
      </c>
      <c r="H12" s="207">
        <v>1</v>
      </c>
      <c r="I12" s="206">
        <v>1.3457974633040235</v>
      </c>
      <c r="J12" s="208">
        <v>1.3751545334186739</v>
      </c>
    </row>
    <row r="13" spans="1:10" ht="15.75" x14ac:dyDescent="0.25">
      <c r="A13" s="227">
        <v>113</v>
      </c>
      <c r="B13" s="248" t="s">
        <v>74</v>
      </c>
      <c r="C13" s="279">
        <v>17365.559999999998</v>
      </c>
      <c r="D13" s="252">
        <v>12</v>
      </c>
      <c r="E13" s="253">
        <v>13</v>
      </c>
      <c r="F13" s="233">
        <f t="shared" si="0"/>
        <v>-1</v>
      </c>
      <c r="G13" s="217">
        <v>0.9</v>
      </c>
      <c r="H13" s="209">
        <v>0.8</v>
      </c>
      <c r="I13" s="218">
        <v>1.5675448787211628</v>
      </c>
      <c r="J13" s="260">
        <v>1.5364804082312609</v>
      </c>
    </row>
    <row r="14" spans="1:10" ht="15.75" x14ac:dyDescent="0.25">
      <c r="A14" s="227">
        <v>111</v>
      </c>
      <c r="B14" s="248" t="s">
        <v>73</v>
      </c>
      <c r="C14" s="279">
        <v>14113</v>
      </c>
      <c r="D14" s="252">
        <v>13</v>
      </c>
      <c r="E14" s="253">
        <v>14</v>
      </c>
      <c r="F14" s="233">
        <f t="shared" si="0"/>
        <v>-1</v>
      </c>
      <c r="G14" s="217">
        <v>0.8</v>
      </c>
      <c r="H14" s="209">
        <v>0.7</v>
      </c>
      <c r="I14" s="218">
        <v>1.2739445703675421</v>
      </c>
      <c r="J14" s="260">
        <v>1.3158628006277782</v>
      </c>
    </row>
    <row r="15" spans="1:10" ht="15.75" x14ac:dyDescent="0.25">
      <c r="A15" s="227">
        <v>119</v>
      </c>
      <c r="B15" s="248" t="s">
        <v>80</v>
      </c>
      <c r="C15" s="279">
        <v>14037</v>
      </c>
      <c r="D15" s="252">
        <v>14</v>
      </c>
      <c r="E15" s="253">
        <v>15</v>
      </c>
      <c r="F15" s="233">
        <f t="shared" si="0"/>
        <v>-1</v>
      </c>
      <c r="G15" s="217">
        <v>0.8</v>
      </c>
      <c r="H15" s="209">
        <v>0.7</v>
      </c>
      <c r="I15" s="218">
        <v>1.2670842439062699</v>
      </c>
      <c r="J15" s="260">
        <v>1.0969417726846291</v>
      </c>
    </row>
    <row r="16" spans="1:10" ht="15.75" x14ac:dyDescent="0.25">
      <c r="A16" s="227">
        <v>124</v>
      </c>
      <c r="B16" s="248" t="s">
        <v>83</v>
      </c>
      <c r="C16" s="279">
        <v>14289</v>
      </c>
      <c r="D16" s="252">
        <v>15</v>
      </c>
      <c r="E16" s="253">
        <v>12</v>
      </c>
      <c r="F16" s="233">
        <f t="shared" si="0"/>
        <v>3</v>
      </c>
      <c r="G16" s="217">
        <v>0.7</v>
      </c>
      <c r="H16" s="209">
        <v>0.8</v>
      </c>
      <c r="I16" s="218">
        <v>1.2898316421725933</v>
      </c>
      <c r="J16" s="260">
        <v>1.1386495751974959</v>
      </c>
    </row>
    <row r="17" spans="1:10" ht="15.75" x14ac:dyDescent="0.25">
      <c r="A17" s="227">
        <v>104</v>
      </c>
      <c r="B17" s="248" t="s">
        <v>67</v>
      </c>
      <c r="C17" s="279">
        <v>11164</v>
      </c>
      <c r="D17" s="252">
        <v>16</v>
      </c>
      <c r="E17" s="253">
        <v>17</v>
      </c>
      <c r="F17" s="233">
        <f t="shared" si="0"/>
        <v>-1</v>
      </c>
      <c r="G17" s="217">
        <v>0.7</v>
      </c>
      <c r="H17" s="209">
        <v>0.6</v>
      </c>
      <c r="I17" s="218">
        <v>1.0077458501794967</v>
      </c>
      <c r="J17" s="260">
        <v>1.0867640482933374</v>
      </c>
    </row>
    <row r="18" spans="1:10" ht="15.75" x14ac:dyDescent="0.25">
      <c r="A18" s="227">
        <v>117</v>
      </c>
      <c r="B18" s="248" t="s">
        <v>78</v>
      </c>
      <c r="C18" s="279">
        <v>10836</v>
      </c>
      <c r="D18" s="252">
        <v>17</v>
      </c>
      <c r="E18" s="253">
        <v>16</v>
      </c>
      <c r="F18" s="233">
        <f t="shared" si="0"/>
        <v>1</v>
      </c>
      <c r="G18" s="217">
        <v>0.6</v>
      </c>
      <c r="H18" s="209">
        <v>0.6</v>
      </c>
      <c r="I18" s="218">
        <v>0.97813812545190137</v>
      </c>
      <c r="J18" s="260">
        <v>1.0042760821723233</v>
      </c>
    </row>
    <row r="19" spans="1:10" x14ac:dyDescent="0.25">
      <c r="A19" s="227">
        <v>108</v>
      </c>
      <c r="B19" s="248" t="s">
        <v>71</v>
      </c>
      <c r="C19" s="279">
        <v>6005.24</v>
      </c>
      <c r="D19" s="252">
        <v>18</v>
      </c>
      <c r="E19" s="253">
        <v>18</v>
      </c>
      <c r="F19" s="254">
        <f t="shared" si="0"/>
        <v>0</v>
      </c>
      <c r="G19" s="217">
        <v>0.6</v>
      </c>
      <c r="H19" s="209">
        <v>0.6</v>
      </c>
      <c r="I19" s="218">
        <v>0.54207772208275895</v>
      </c>
      <c r="J19" s="260">
        <v>0.39826396499872868</v>
      </c>
    </row>
    <row r="20" spans="1:10" x14ac:dyDescent="0.25">
      <c r="A20" s="234">
        <v>116</v>
      </c>
      <c r="B20" s="264" t="s">
        <v>142</v>
      </c>
      <c r="C20" s="279">
        <v>3467</v>
      </c>
      <c r="D20" s="255">
        <v>19</v>
      </c>
      <c r="E20" s="255">
        <v>19</v>
      </c>
      <c r="F20" s="255">
        <f t="shared" si="0"/>
        <v>0</v>
      </c>
      <c r="G20" s="207">
        <v>0.5</v>
      </c>
      <c r="H20" s="207">
        <v>0.5</v>
      </c>
      <c r="I20" s="206">
        <v>0.31295726106882082</v>
      </c>
      <c r="J20" s="208">
        <v>0.33619896013256995</v>
      </c>
    </row>
    <row r="21" spans="1:10" x14ac:dyDescent="0.25">
      <c r="A21" s="227">
        <v>109</v>
      </c>
      <c r="B21" s="248" t="s">
        <v>129</v>
      </c>
      <c r="C21" s="279">
        <v>4057</v>
      </c>
      <c r="D21" s="252">
        <v>20</v>
      </c>
      <c r="E21" s="253">
        <v>20</v>
      </c>
      <c r="F21" s="254">
        <f t="shared" si="0"/>
        <v>0</v>
      </c>
      <c r="G21" s="217">
        <v>0.5</v>
      </c>
      <c r="H21" s="209">
        <v>0.5</v>
      </c>
      <c r="I21" s="218">
        <v>0.36621505859711739</v>
      </c>
      <c r="J21" s="260">
        <v>0.49777910269786851</v>
      </c>
    </row>
    <row r="22" spans="1:10" x14ac:dyDescent="0.25">
      <c r="A22" s="227">
        <v>105</v>
      </c>
      <c r="B22" s="248" t="s">
        <v>68</v>
      </c>
      <c r="C22" s="279">
        <v>2040</v>
      </c>
      <c r="D22" s="252">
        <v>21</v>
      </c>
      <c r="E22" s="253">
        <v>21</v>
      </c>
      <c r="F22" s="254">
        <f t="shared" si="0"/>
        <v>0</v>
      </c>
      <c r="G22" s="217">
        <v>0.5</v>
      </c>
      <c r="H22" s="209">
        <v>0.5</v>
      </c>
      <c r="I22" s="218">
        <v>0.18414560501309329</v>
      </c>
      <c r="J22" s="260">
        <v>0.13999368714544994</v>
      </c>
    </row>
    <row r="23" spans="1:10" ht="15.75" thickBot="1" x14ac:dyDescent="0.3">
      <c r="A23" s="228">
        <v>125</v>
      </c>
      <c r="B23" s="249" t="s">
        <v>131</v>
      </c>
      <c r="C23" s="280">
        <v>1745</v>
      </c>
      <c r="D23" s="261">
        <v>22</v>
      </c>
      <c r="E23" s="262">
        <v>22</v>
      </c>
      <c r="F23" s="256">
        <f t="shared" si="0"/>
        <v>0</v>
      </c>
      <c r="G23" s="216">
        <v>0.5</v>
      </c>
      <c r="H23" s="210">
        <v>0.5</v>
      </c>
      <c r="I23" s="219">
        <v>0.15751670624894498</v>
      </c>
      <c r="J23" s="263">
        <v>0.13646374930953153</v>
      </c>
    </row>
    <row r="24" spans="1:10" x14ac:dyDescent="0.25">
      <c r="A24" s="271" t="s">
        <v>136</v>
      </c>
      <c r="B24" s="272"/>
    </row>
    <row r="25" spans="1:10" x14ac:dyDescent="0.25">
      <c r="A25" s="165" t="s">
        <v>162</v>
      </c>
      <c r="B25" s="273"/>
    </row>
    <row r="26" spans="1:10" x14ac:dyDescent="0.25">
      <c r="A26" s="166" t="s">
        <v>163</v>
      </c>
      <c r="B26" s="274"/>
    </row>
    <row r="27" spans="1:10" x14ac:dyDescent="0.25">
      <c r="A27" s="167" t="s">
        <v>170</v>
      </c>
      <c r="B27" s="27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E A A B Q S w M E F A A C A A g A M H 5 6 T z B v K c K o A A A A + A A A A B I A H A B D b 2 5 m a W c v U G F j a 2 F n Z S 5 4 b W w g o h g A K K A U A A A A A A A A A A A A A A A A A A A A A A A A A A A A h Y 9 B D o I w F E S v Q r q n L V V R y a c s D D t J T E y M 2 6 Z U a I R i a B H u 5 s I j e Q V J F H X n c i Z v k j e P 2 x 2 S o a 6 8 q 2 q t b k y M A k y R p 4 x s c m 2 K G H X u 5 K 9 Q w m E n 5 F k U y h t h Y 6 P B 6 h i V z l 0 i Q v q + x / 0 M N 2 1 B G K U B O W b b v S x V L X x t r B N G K v R Z 5 f 9 X i M P h J c M Z X s 7 x I g z W m I U M y F R D p s 0 X Y a M x p k B + S t h 0 l e t a x Z X z 0 x T I F I G 8 X / A n U E s D B B Q A A g A I A D B + e k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f n p P X 3 A w z c 0 B A A B E E w A A E w A c A E Z v c m 1 1 b G F z L 1 N l Y 3 R p b 2 4 x L m 0 g o h g A K K A U A A A A A A A A A A A A A A A A A A A A A A A A A A A A 7 Z b B a 9 s w F M b v g f w P Q r 0 4 Y I y d J g 5 d 8 c F 1 O p Z u N F v t n p o h N F t r x G S p S M + h J f R / n 0 J C 0 l E b t h 4 y C v J F 0 v e J 9 + k 9 f g c b V g J X E u X b N T r v 9 / o 9 s 6 S a V U j T 5 Y p S v S J X 6 Z e U i J j / Q g k S D P o 9 Z L 9 c N b p k V s n M K p i q s q m Z B O 8 j F y z I l A R 7 M B 7 + / G F x Q 5 d U V o 2 p u e Q G G N O 8 q Y m m T W X 3 o K k 0 D 0 r D Y k h A K R C N W b x O D e A R 8 M C / m z L B a w 5 M J / g c + y h T o q m l S a L I R 5 e y V B W X 9 0 k 8 D k N 7 / t Y o Y D k 8 C Z Y c t s G 1 k u z 7 w N + + / w R / 1 a q 2 X o U + M V o x b b B t p q A / 7 M W d s 9 O 9 b a s + u t v p q R B 5 S Q X V J g H d v C y Z 2 V 7 v b c X i 6 Y E d y h W b N n 8 q X W + f v D G N 1 5 L v r 9 d 4 f n F 1 m R W z q W 1 w J i E e B Z v b z z 5 a 4 9 m U R K / V T A J p d 3 I 7 Z z t H a 4 C V E L B H 2 O s r E p K 4 w 5 m Q 6 K z D G o Z k 2 O W d h m T U 5 Y 1 t 2 q j D i 8 d k 0 u V N x u T s z 5 r P g 3 6 P y 9 Z x t 6 J 7 k x Z p f n x 2 D 7 E O X g f v W + G 9 u M 3 / A 7 v 7 V I e u Q / c f 0 T 3 B L f B 6 w w F 2 B D u C 3 z H B p 4 5 g R / A 7 I X g P U X p b z I / / + 7 B P d e g 6 d N + K b p H P 5 9 d 2 P k e n 9 2 W w A 9 g B / D c A / w Z Q S w E C L Q A U A A I A C A A w f n p P M G 8 p w q g A A A D 4 A A A A E g A A A A A A A A A A A A A A A A A A A A A A Q 2 9 u Z m l n L 1 B h Y 2 t h Z 2 U u e G 1 s U E s B A i 0 A F A A C A A g A M H 5 6 T w / K 6 a u k A A A A 6 Q A A A B M A A A A A A A A A A A A A A A A A 9 A A A A F t D b 2 5 0 Z W 5 0 X 1 R 5 c G V z X S 5 4 b W x Q S w E C L Q A U A A I A C A A w f n p P X 3 A w z c 0 B A A B E E w A A E w A A A A A A A A A A A A A A A A D l A Q A A R m 9 y b X V s Y X M v U 2 V j d G l v b j E u b V B L B Q Y A A A A A A w A D A M I A A A D /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X g A A A A A A A H t e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F o d m F h c n Z f S k F M Q V 9 s N m l r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T E t M j Z U M T I 6 N D E 6 M T c u O D k y N D k 3 M V o i I C 8 + P E V u d H J 5 I F R 5 c G U 9 I k Z p b G x D b 2 x 1 b W 5 U e X B l c y I g V m F s d W U 9 I n N B d 0 1 E Q m d Z R 0 J n W U d C Z 1 k 9 I i A v P j x F b n R y e S B U e X B l P S J G a W x s Q 2 9 s d W 1 u T m F t Z X M i I F Z h b H V l P S J z W y Z x d W 9 0 O 0 9 C S k V D V E l E J n F 1 b 3 Q 7 L C Z x d W 9 0 O 0 l E X z E m c X V v d D s s J n F 1 b 3 Q 7 Q 2 5 0 X 0 l E X z E m c X V v d D s s J n F 1 b 3 Q 7 U 3 V t X 2 F y d i Z x d W 9 0 O y w m c X V v d D t T d W 1 f d l 8 w X z Y m c X V v d D s s J n F 1 b 3 Q 7 U 3 V t X 3 Z f N 1 8 x O S Z x d W 9 0 O y w m c X V v d D t T d W 1 f d l 8 y M F 8 y O S Z x d W 9 0 O y w m c X V v d D t T d W 1 f d l 8 z M F 8 0 O S Z x d W 9 0 O y w m c X V v d D t T d W 1 f d l 8 1 M F 8 2 N C Z x d W 9 0 O y w m c X V v d D t T d W 1 f d l 8 2 N V 8 3 N C Z x d W 9 0 O y w m c X V v d D t T d W 1 f d l 8 3 N V 8 5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Y W h 2 Y W F y d l 9 K Q U x B X 2 w 2 a W s v Q 2 h h b m d l Z C B U e X B l L n t P Q k p F Q 1 R J R C w w f S Z x d W 9 0 O y w m c X V v d D t T Z W N 0 a W 9 u M S 9 y Y W h 2 Y W F y d l 9 K Q U x B X 2 w 2 a W s v Q 2 h h b m d l Z C B U e X B l L n t J R F 8 x L D F 9 J n F 1 b 3 Q 7 L C Z x d W 9 0 O 1 N l Y 3 R p b 2 4 x L 3 J h a H Z h Y X J 2 X 0 p B T E F f b D Z p a y 9 D a G F u Z 2 V k I F R 5 c G U u e 0 N u d F 9 J R F 8 x L D J 9 J n F 1 b 3 Q 7 L C Z x d W 9 0 O 1 N l Y 3 R p b 2 4 x L 3 J h a H Z h Y X J 2 X 0 p B T E F f b D Z p a y 9 D a G F u Z 2 V k I F R 5 c G U u e 1 N 1 b V 9 h c n Y s M 3 0 m c X V v d D s s J n F 1 b 3 Q 7 U 2 V j d G l v b j E v c m F o d m F h c n Z f S k F M Q V 9 s N m l r L 0 N o Y W 5 n Z W Q g V H l w Z S 5 7 U 3 V t X 3 Z f M F 8 2 L D R 9 J n F 1 b 3 Q 7 L C Z x d W 9 0 O 1 N l Y 3 R p b 2 4 x L 3 J h a H Z h Y X J 2 X 0 p B T E F f b D Z p a y 9 D a G F u Z 2 V k I F R 5 c G U u e 1 N 1 b V 9 2 X z d f M T k s N X 0 m c X V v d D s s J n F 1 b 3 Q 7 U 2 V j d G l v b j E v c m F o d m F h c n Z f S k F M Q V 9 s N m l r L 0 N o Y W 5 n Z W Q g V H l w Z S 5 7 U 3 V t X 3 Z f M j B f M j k s N n 0 m c X V v d D s s J n F 1 b 3 Q 7 U 2 V j d G l v b j E v c m F o d m F h c n Z f S k F M Q V 9 s N m l r L 0 N o Y W 5 n Z W Q g V H l w Z S 5 7 U 3 V t X 3 Z f M z B f N D k s N 3 0 m c X V v d D s s J n F 1 b 3 Q 7 U 2 V j d G l v b j E v c m F o d m F h c n Z f S k F M Q V 9 s N m l r L 0 N o Y W 5 n Z W Q g V H l w Z S 5 7 U 3 V t X 3 Z f N T B f N j Q s O H 0 m c X V v d D s s J n F 1 b 3 Q 7 U 2 V j d G l v b j E v c m F o d m F h c n Z f S k F M Q V 9 s N m l r L 0 N o Y W 5 n Z W Q g V H l w Z S 5 7 U 3 V t X 3 Z f N j V f N z Q s O X 0 m c X V v d D s s J n F 1 b 3 Q 7 U 2 V j d G l v b j E v c m F o d m F h c n Z f S k F M Q V 9 s N m l r L 0 N o Y W 5 n Z W Q g V H l w Z S 5 7 U 3 V t X 3 Z f N z V f O T k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y Y W h 2 Y W F y d l 9 K Q U x B X 2 w 2 a W s v Q 2 h h b m d l Z C B U e X B l L n t P Q k p F Q 1 R J R C w w f S Z x d W 9 0 O y w m c X V v d D t T Z W N 0 a W 9 u M S 9 y Y W h 2 Y W F y d l 9 K Q U x B X 2 w 2 a W s v Q 2 h h b m d l Z C B U e X B l L n t J R F 8 x L D F 9 J n F 1 b 3 Q 7 L C Z x d W 9 0 O 1 N l Y 3 R p b 2 4 x L 3 J h a H Z h Y X J 2 X 0 p B T E F f b D Z p a y 9 D a G F u Z 2 V k I F R 5 c G U u e 0 N u d F 9 J R F 8 x L D J 9 J n F 1 b 3 Q 7 L C Z x d W 9 0 O 1 N l Y 3 R p b 2 4 x L 3 J h a H Z h Y X J 2 X 0 p B T E F f b D Z p a y 9 D a G F u Z 2 V k I F R 5 c G U u e 1 N 1 b V 9 h c n Y s M 3 0 m c X V v d D s s J n F 1 b 3 Q 7 U 2 V j d G l v b j E v c m F o d m F h c n Z f S k F M Q V 9 s N m l r L 0 N o Y W 5 n Z W Q g V H l w Z S 5 7 U 3 V t X 3 Z f M F 8 2 L D R 9 J n F 1 b 3 Q 7 L C Z x d W 9 0 O 1 N l Y 3 R p b 2 4 x L 3 J h a H Z h Y X J 2 X 0 p B T E F f b D Z p a y 9 D a G F u Z 2 V k I F R 5 c G U u e 1 N 1 b V 9 2 X z d f M T k s N X 0 m c X V v d D s s J n F 1 b 3 Q 7 U 2 V j d G l v b j E v c m F o d m F h c n Z f S k F M Q V 9 s N m l r L 0 N o Y W 5 n Z W Q g V H l w Z S 5 7 U 3 V t X 3 Z f M j B f M j k s N n 0 m c X V v d D s s J n F 1 b 3 Q 7 U 2 V j d G l v b j E v c m F o d m F h c n Z f S k F M Q V 9 s N m l r L 0 N o Y W 5 n Z W Q g V H l w Z S 5 7 U 3 V t X 3 Z f M z B f N D k s N 3 0 m c X V v d D s s J n F 1 b 3 Q 7 U 2 V j d G l v b j E v c m F o d m F h c n Z f S k F M Q V 9 s N m l r L 0 N o Y W 5 n Z W Q g V H l w Z S 5 7 U 3 V t X 3 Z f N T B f N j Q s O H 0 m c X V v d D s s J n F 1 b 3 Q 7 U 2 V j d G l v b j E v c m F o d m F h c n Z f S k F M Q V 9 s N m l r L 0 N o Y W 5 n Z W Q g V H l w Z S 5 7 U 3 V t X 3 Z f N j V f N z Q s O X 0 m c X V v d D s s J n F 1 b 3 Q 7 U 2 V j d G l v b j E v c m F o d m F h c n Z f S k F M Q V 9 s N m l r L 0 N o Y W 5 n Z W Q g V H l w Z S 5 7 U 3 V t X 3 Z f N z V f O T k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Y W h 2 Y W F y d l 9 K Q U x B X 2 w 2 a W s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F o d m F h c n Z f S k F M Q V 9 s N m l r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h a H Z h Y X J 2 X 0 p B T E F f b D Z p a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h a H Z h Y X J 2 X 1 J B V E F T X 2 w 2 a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x M S 0 y N l Q x M j o 1 N z o w N C 4 5 M D Y y M T c w W i I g L z 4 8 R W 5 0 c n k g V H l w Z T 0 i R m l s b E N v b H V t b l R 5 c G V z I i B W Y W x 1 Z T 0 i c 0 F 3 T U R C Z 1 l H Q m d Z R 0 J n W T 0 i I C 8 + P E V u d H J 5 I F R 5 c G U 9 I k Z p b G x D b 2 x 1 b W 5 O Y W 1 l c y I g V m F s d W U 9 I n N b J n F 1 b 3 Q 7 T 0 J K R U N U S U Q m c X V v d D s s J n F 1 b 3 Q 7 S U R f M S Z x d W 9 0 O y w m c X V v d D t D b n R f S U R f M S Z x d W 9 0 O y w m c X V v d D t T d W 1 f Y X J 2 J n F 1 b 3 Q 7 L C Z x d W 9 0 O 1 N 1 b V 9 2 X z B f N i Z x d W 9 0 O y w m c X V v d D t T d W 1 f d l 8 3 X z E 5 J n F 1 b 3 Q 7 L C Z x d W 9 0 O 1 N 1 b V 9 2 X z I w X z I 5 J n F 1 b 3 Q 7 L C Z x d W 9 0 O 1 N 1 b V 9 2 X z M w X z Q 5 J n F 1 b 3 Q 7 L C Z x d W 9 0 O 1 N 1 b V 9 2 X z U w X z Y 0 J n F 1 b 3 Q 7 L C Z x d W 9 0 O 1 N 1 b V 9 2 X z Y 1 X z c 0 J n F 1 b 3 Q 7 L C Z x d W 9 0 O 1 N 1 b V 9 2 X z c 1 X z k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h a H Z h Y X J 2 X 1 J B V E F T X 2 w 2 a W s v Q 2 h h b m d l Z C B U e X B l L n t P Q k p F Q 1 R J R C w w f S Z x d W 9 0 O y w m c X V v d D t T Z W N 0 a W 9 u M S 9 y Y W h 2 Y W F y d l 9 S Q V R B U 1 9 s N m l r L 0 N o Y W 5 n Z W Q g V H l w Z S 5 7 S U R f M S w x f S Z x d W 9 0 O y w m c X V v d D t T Z W N 0 a W 9 u M S 9 y Y W h 2 Y W F y d l 9 S Q V R B U 1 9 s N m l r L 0 N o Y W 5 n Z W Q g V H l w Z S 5 7 Q 2 5 0 X 0 l E X z E s M n 0 m c X V v d D s s J n F 1 b 3 Q 7 U 2 V j d G l v b j E v c m F o d m F h c n Z f U k F U Q V N f b D Z p a y 9 D a G F u Z 2 V k I F R 5 c G U u e 1 N 1 b V 9 h c n Y s M 3 0 m c X V v d D s s J n F 1 b 3 Q 7 U 2 V j d G l v b j E v c m F o d m F h c n Z f U k F U Q V N f b D Z p a y 9 D a G F u Z 2 V k I F R 5 c G U u e 1 N 1 b V 9 2 X z B f N i w 0 f S Z x d W 9 0 O y w m c X V v d D t T Z W N 0 a W 9 u M S 9 y Y W h 2 Y W F y d l 9 S Q V R B U 1 9 s N m l r L 0 N o Y W 5 n Z W Q g V H l w Z S 5 7 U 3 V t X 3 Z f N 1 8 x O S w 1 f S Z x d W 9 0 O y w m c X V v d D t T Z W N 0 a W 9 u M S 9 y Y W h 2 Y W F y d l 9 S Q V R B U 1 9 s N m l r L 0 N o Y W 5 n Z W Q g V H l w Z S 5 7 U 3 V t X 3 Z f M j B f M j k s N n 0 m c X V v d D s s J n F 1 b 3 Q 7 U 2 V j d G l v b j E v c m F o d m F h c n Z f U k F U Q V N f b D Z p a y 9 D a G F u Z 2 V k I F R 5 c G U u e 1 N 1 b V 9 2 X z M w X z Q 5 L D d 9 J n F 1 b 3 Q 7 L C Z x d W 9 0 O 1 N l Y 3 R p b 2 4 x L 3 J h a H Z h Y X J 2 X 1 J B V E F T X 2 w 2 a W s v Q 2 h h b m d l Z C B U e X B l L n t T d W 1 f d l 8 1 M F 8 2 N C w 4 f S Z x d W 9 0 O y w m c X V v d D t T Z W N 0 a W 9 u M S 9 y Y W h 2 Y W F y d l 9 S Q V R B U 1 9 s N m l r L 0 N o Y W 5 n Z W Q g V H l w Z S 5 7 U 3 V t X 3 Z f N j V f N z Q s O X 0 m c X V v d D s s J n F 1 b 3 Q 7 U 2 V j d G l v b j E v c m F o d m F h c n Z f U k F U Q V N f b D Z p a y 9 D a G F u Z 2 V k I F R 5 c G U u e 1 N 1 b V 9 2 X z c 1 X z k 5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c m F o d m F h c n Z f U k F U Q V N f b D Z p a y 9 D a G F u Z 2 V k I F R 5 c G U u e 0 9 C S k V D V E l E L D B 9 J n F 1 b 3 Q 7 L C Z x d W 9 0 O 1 N l Y 3 R p b 2 4 x L 3 J h a H Z h Y X J 2 X 1 J B V E F T X 2 w 2 a W s v Q 2 h h b m d l Z C B U e X B l L n t J R F 8 x L D F 9 J n F 1 b 3 Q 7 L C Z x d W 9 0 O 1 N l Y 3 R p b 2 4 x L 3 J h a H Z h Y X J 2 X 1 J B V E F T X 2 w 2 a W s v Q 2 h h b m d l Z C B U e X B l L n t D b n R f S U R f M S w y f S Z x d W 9 0 O y w m c X V v d D t T Z W N 0 a W 9 u M S 9 y Y W h 2 Y W F y d l 9 S Q V R B U 1 9 s N m l r L 0 N o Y W 5 n Z W Q g V H l w Z S 5 7 U 3 V t X 2 F y d i w z f S Z x d W 9 0 O y w m c X V v d D t T Z W N 0 a W 9 u M S 9 y Y W h 2 Y W F y d l 9 S Q V R B U 1 9 s N m l r L 0 N o Y W 5 n Z W Q g V H l w Z S 5 7 U 3 V t X 3 Z f M F 8 2 L D R 9 J n F 1 b 3 Q 7 L C Z x d W 9 0 O 1 N l Y 3 R p b 2 4 x L 3 J h a H Z h Y X J 2 X 1 J B V E F T X 2 w 2 a W s v Q 2 h h b m d l Z C B U e X B l L n t T d W 1 f d l 8 3 X z E 5 L D V 9 J n F 1 b 3 Q 7 L C Z x d W 9 0 O 1 N l Y 3 R p b 2 4 x L 3 J h a H Z h Y X J 2 X 1 J B V E F T X 2 w 2 a W s v Q 2 h h b m d l Z C B U e X B l L n t T d W 1 f d l 8 y M F 8 y O S w 2 f S Z x d W 9 0 O y w m c X V v d D t T Z W N 0 a W 9 u M S 9 y Y W h 2 Y W F y d l 9 S Q V R B U 1 9 s N m l r L 0 N o Y W 5 n Z W Q g V H l w Z S 5 7 U 3 V t X 3 Z f M z B f N D k s N 3 0 m c X V v d D s s J n F 1 b 3 Q 7 U 2 V j d G l v b j E v c m F o d m F h c n Z f U k F U Q V N f b D Z p a y 9 D a G F u Z 2 V k I F R 5 c G U u e 1 N 1 b V 9 2 X z U w X z Y 0 L D h 9 J n F 1 b 3 Q 7 L C Z x d W 9 0 O 1 N l Y 3 R p b 2 4 x L 3 J h a H Z h Y X J 2 X 1 J B V E F T X 2 w 2 a W s v Q 2 h h b m d l Z C B U e X B l L n t T d W 1 f d l 8 2 N V 8 3 N C w 5 f S Z x d W 9 0 O y w m c X V v d D t T Z W N 0 a W 9 u M S 9 y Y W h 2 Y W F y d l 9 S Q V R B U 1 9 s N m l r L 0 N o Y W 5 n Z W Q g V H l w Z S 5 7 U 3 V t X 3 Z f N z V f O T k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Y W h 2 Y W F y d l 9 S Q V R B U 1 9 s N m l r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h a H Z h Y X J 2 X 1 J B V E F T X 2 w 2 a W s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F o d m F h c n Z f U k F U Q V N f b D Z p a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h a H Z h Y X J 2 X 0 J V U 1 N f b D Z p a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x L T I 2 V D E z O j A 4 O j E 2 L j k z M T k w M T J a I i A v P j x F b n R y e S B U e X B l P S J G a W x s Q 2 9 s d W 1 u V H l w Z X M i I F Z h b H V l P S J z Q X d N R E J n W U d C Z 1 l H Q m d Z P S I g L z 4 8 R W 5 0 c n k g V H l w Z T 0 i R m l s b E N v b H V t b k 5 h b W V z I i B W Y W x 1 Z T 0 i c 1 s m c X V v d D t P Q k p F Q 1 R J R C Z x d W 9 0 O y w m c X V v d D t J R F 8 x J n F 1 b 3 Q 7 L C Z x d W 9 0 O 0 N u d F 9 J R F 8 x J n F 1 b 3 Q 7 L C Z x d W 9 0 O 1 N 1 b V 9 h c n Y m c X V v d D s s J n F 1 b 3 Q 7 U 3 V t X 3 Z f M F 8 2 J n F 1 b 3 Q 7 L C Z x d W 9 0 O 1 N 1 b V 9 2 X z d f M T k m c X V v d D s s J n F 1 b 3 Q 7 U 3 V t X 3 Z f M j B f M j k m c X V v d D s s J n F 1 b 3 Q 7 U 3 V t X 3 Z f M z B f N D k m c X V v d D s s J n F 1 b 3 Q 7 U 3 V t X 3 Z f N T B f N j Q m c X V v d D s s J n F 1 b 3 Q 7 U 3 V t X 3 Z f N j V f N z Q m c X V v d D s s J n F 1 b 3 Q 7 U 3 V t X 3 Z f N z V f O T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F o d m F h c n Z f Q l V T U 1 9 s N m l r L 0 N o Y W 5 n Z W Q g V H l w Z S 5 7 T 0 J K R U N U S U Q s M H 0 m c X V v d D s s J n F 1 b 3 Q 7 U 2 V j d G l v b j E v c m F o d m F h c n Z f Q l V T U 1 9 s N m l r L 0 N o Y W 5 n Z W Q g V H l w Z S 5 7 S U R f M S w x f S Z x d W 9 0 O y w m c X V v d D t T Z W N 0 a W 9 u M S 9 y Y W h 2 Y W F y d l 9 C V V N T X 2 w 2 a W s v Q 2 h h b m d l Z C B U e X B l L n t D b n R f S U R f M S w y f S Z x d W 9 0 O y w m c X V v d D t T Z W N 0 a W 9 u M S 9 y Y W h 2 Y W F y d l 9 C V V N T X 2 w 2 a W s v Q 2 h h b m d l Z C B U e X B l L n t T d W 1 f Y X J 2 L D N 9 J n F 1 b 3 Q 7 L C Z x d W 9 0 O 1 N l Y 3 R p b 2 4 x L 3 J h a H Z h Y X J 2 X 0 J V U 1 N f b D Z p a y 9 D a G F u Z 2 V k I F R 5 c G U u e 1 N 1 b V 9 2 X z B f N i w 0 f S Z x d W 9 0 O y w m c X V v d D t T Z W N 0 a W 9 u M S 9 y Y W h 2 Y W F y d l 9 C V V N T X 2 w 2 a W s v Q 2 h h b m d l Z C B U e X B l L n t T d W 1 f d l 8 3 X z E 5 L D V 9 J n F 1 b 3 Q 7 L C Z x d W 9 0 O 1 N l Y 3 R p b 2 4 x L 3 J h a H Z h Y X J 2 X 0 J V U 1 N f b D Z p a y 9 D a G F u Z 2 V k I F R 5 c G U u e 1 N 1 b V 9 2 X z I w X z I 5 L D Z 9 J n F 1 b 3 Q 7 L C Z x d W 9 0 O 1 N l Y 3 R p b 2 4 x L 3 J h a H Z h Y X J 2 X 0 J V U 1 N f b D Z p a y 9 D a G F u Z 2 V k I F R 5 c G U u e 1 N 1 b V 9 2 X z M w X z Q 5 L D d 9 J n F 1 b 3 Q 7 L C Z x d W 9 0 O 1 N l Y 3 R p b 2 4 x L 3 J h a H Z h Y X J 2 X 0 J V U 1 N f b D Z p a y 9 D a G F u Z 2 V k I F R 5 c G U u e 1 N 1 b V 9 2 X z U w X z Y 0 L D h 9 J n F 1 b 3 Q 7 L C Z x d W 9 0 O 1 N l Y 3 R p b 2 4 x L 3 J h a H Z h Y X J 2 X 0 J V U 1 N f b D Z p a y 9 D a G F u Z 2 V k I F R 5 c G U u e 1 N 1 b V 9 2 X z Y 1 X z c 0 L D l 9 J n F 1 b 3 Q 7 L C Z x d W 9 0 O 1 N l Y 3 R p b 2 4 x L 3 J h a H Z h Y X J 2 X 0 J V U 1 N f b D Z p a y 9 D a G F u Z 2 V k I F R 5 c G U u e 1 N 1 b V 9 2 X z c 1 X z k 5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c m F o d m F h c n Z f Q l V T U 1 9 s N m l r L 0 N o Y W 5 n Z W Q g V H l w Z S 5 7 T 0 J K R U N U S U Q s M H 0 m c X V v d D s s J n F 1 b 3 Q 7 U 2 V j d G l v b j E v c m F o d m F h c n Z f Q l V T U 1 9 s N m l r L 0 N o Y W 5 n Z W Q g V H l w Z S 5 7 S U R f M S w x f S Z x d W 9 0 O y w m c X V v d D t T Z W N 0 a W 9 u M S 9 y Y W h 2 Y W F y d l 9 C V V N T X 2 w 2 a W s v Q 2 h h b m d l Z C B U e X B l L n t D b n R f S U R f M S w y f S Z x d W 9 0 O y w m c X V v d D t T Z W N 0 a W 9 u M S 9 y Y W h 2 Y W F y d l 9 C V V N T X 2 w 2 a W s v Q 2 h h b m d l Z C B U e X B l L n t T d W 1 f Y X J 2 L D N 9 J n F 1 b 3 Q 7 L C Z x d W 9 0 O 1 N l Y 3 R p b 2 4 x L 3 J h a H Z h Y X J 2 X 0 J V U 1 N f b D Z p a y 9 D a G F u Z 2 V k I F R 5 c G U u e 1 N 1 b V 9 2 X z B f N i w 0 f S Z x d W 9 0 O y w m c X V v d D t T Z W N 0 a W 9 u M S 9 y Y W h 2 Y W F y d l 9 C V V N T X 2 w 2 a W s v Q 2 h h b m d l Z C B U e X B l L n t T d W 1 f d l 8 3 X z E 5 L D V 9 J n F 1 b 3 Q 7 L C Z x d W 9 0 O 1 N l Y 3 R p b 2 4 x L 3 J h a H Z h Y X J 2 X 0 J V U 1 N f b D Z p a y 9 D a G F u Z 2 V k I F R 5 c G U u e 1 N 1 b V 9 2 X z I w X z I 5 L D Z 9 J n F 1 b 3 Q 7 L C Z x d W 9 0 O 1 N l Y 3 R p b 2 4 x L 3 J h a H Z h Y X J 2 X 0 J V U 1 N f b D Z p a y 9 D a G F u Z 2 V k I F R 5 c G U u e 1 N 1 b V 9 2 X z M w X z Q 5 L D d 9 J n F 1 b 3 Q 7 L C Z x d W 9 0 O 1 N l Y 3 R p b 2 4 x L 3 J h a H Z h Y X J 2 X 0 J V U 1 N f b D Z p a y 9 D a G F u Z 2 V k I F R 5 c G U u e 1 N 1 b V 9 2 X z U w X z Y 0 L D h 9 J n F 1 b 3 Q 7 L C Z x d W 9 0 O 1 N l Y 3 R p b 2 4 x L 3 J h a H Z h Y X J 2 X 0 J V U 1 N f b D Z p a y 9 D a G F u Z 2 V k I F R 5 c G U u e 1 N 1 b V 9 2 X z Y 1 X z c 0 L D l 9 J n F 1 b 3 Q 7 L C Z x d W 9 0 O 1 N l Y 3 R p b 2 4 x L 3 J h a H Z h Y X J 2 X 0 J V U 1 N f b D Z p a y 9 D a G F u Z 2 V k I F R 5 c G U u e 1 N 1 b V 9 2 X z c 1 X z k 5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F o d m F h c n Z f Q l V T U 1 9 s N m l r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h a H Z h Y X J 2 X 0 J V U 1 N f b D Z p a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Y W h 2 Y W F y d l 9 C V V N T X 2 w 2 a W s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Y W h 2 Y W F y d l 9 C V V N T X 2 w 2 a W s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T E t M j Z U M T M 6 M D g 6 M T Y u O T M x O T A x M l o i I C 8 + P E V u d H J 5 I F R 5 c G U 9 I k Z p b G x D b 2 x 1 b W 5 U e X B l c y I g V m F s d W U 9 I n N B d 0 1 E Q m d Z R 0 J n W U d C Z 1 k 9 I i A v P j x F b n R y e S B U e X B l P S J G a W x s Q 2 9 s d W 1 u T m F t Z X M i I F Z h b H V l P S J z W y Z x d W 9 0 O 0 9 C S k V D V E l E J n F 1 b 3 Q 7 L C Z x d W 9 0 O 0 l E X z E m c X V v d D s s J n F 1 b 3 Q 7 Q 2 5 0 X 0 l E X z E m c X V v d D s s J n F 1 b 3 Q 7 U 3 V t X 2 F y d i Z x d W 9 0 O y w m c X V v d D t T d W 1 f d l 8 w X z Y m c X V v d D s s J n F 1 b 3 Q 7 U 3 V t X 3 Z f N 1 8 x O S Z x d W 9 0 O y w m c X V v d D t T d W 1 f d l 8 y M F 8 y O S Z x d W 9 0 O y w m c X V v d D t T d W 1 f d l 8 z M F 8 0 O S Z x d W 9 0 O y w m c X V v d D t T d W 1 f d l 8 1 M F 8 2 N C Z x d W 9 0 O y w m c X V v d D t T d W 1 f d l 8 2 N V 8 3 N C Z x d W 9 0 O y w m c X V v d D t T d W 1 f d l 8 3 N V 8 5 O S Z x d W 9 0 O 1 0 i I C 8 + P E V u d H J 5 I F R 5 c G U 9 I k Z p b G x T d G F 0 d X M i I F Z h b H V l P S J z Q 2 9 t c G x l d G U i I C 8 + P E V u d H J 5 I F R 5 c G U 9 I k Z p b G x D b 3 V u d C I g V m F s d W U 9 I m w 0 N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h a H Z h Y X J 2 X 0 J V U 1 N f b D Z p a y 9 D a G F u Z 2 V k I F R 5 c G U u e 0 9 C S k V D V E l E L D B 9 J n F 1 b 3 Q 7 L C Z x d W 9 0 O 1 N l Y 3 R p b 2 4 x L 3 J h a H Z h Y X J 2 X 0 J V U 1 N f b D Z p a y 9 D a G F u Z 2 V k I F R 5 c G U u e 0 l E X z E s M X 0 m c X V v d D s s J n F 1 b 3 Q 7 U 2 V j d G l v b j E v c m F o d m F h c n Z f Q l V T U 1 9 s N m l r L 0 N o Y W 5 n Z W Q g V H l w Z S 5 7 Q 2 5 0 X 0 l E X z E s M n 0 m c X V v d D s s J n F 1 b 3 Q 7 U 2 V j d G l v b j E v c m F o d m F h c n Z f Q l V T U 1 9 s N m l r L 0 N o Y W 5 n Z W Q g V H l w Z S 5 7 U 3 V t X 2 F y d i w z f S Z x d W 9 0 O y w m c X V v d D t T Z W N 0 a W 9 u M S 9 y Y W h 2 Y W F y d l 9 C V V N T X 2 w 2 a W s v Q 2 h h b m d l Z C B U e X B l L n t T d W 1 f d l 8 w X z Y s N H 0 m c X V v d D s s J n F 1 b 3 Q 7 U 2 V j d G l v b j E v c m F o d m F h c n Z f Q l V T U 1 9 s N m l r L 0 N o Y W 5 n Z W Q g V H l w Z S 5 7 U 3 V t X 3 Z f N 1 8 x O S w 1 f S Z x d W 9 0 O y w m c X V v d D t T Z W N 0 a W 9 u M S 9 y Y W h 2 Y W F y d l 9 C V V N T X 2 w 2 a W s v Q 2 h h b m d l Z C B U e X B l L n t T d W 1 f d l 8 y M F 8 y O S w 2 f S Z x d W 9 0 O y w m c X V v d D t T Z W N 0 a W 9 u M S 9 y Y W h 2 Y W F y d l 9 C V V N T X 2 w 2 a W s v Q 2 h h b m d l Z C B U e X B l L n t T d W 1 f d l 8 z M F 8 0 O S w 3 f S Z x d W 9 0 O y w m c X V v d D t T Z W N 0 a W 9 u M S 9 y Y W h 2 Y W F y d l 9 C V V N T X 2 w 2 a W s v Q 2 h h b m d l Z C B U e X B l L n t T d W 1 f d l 8 1 M F 8 2 N C w 4 f S Z x d W 9 0 O y w m c X V v d D t T Z W N 0 a W 9 u M S 9 y Y W h 2 Y W F y d l 9 C V V N T X 2 w 2 a W s v Q 2 h h b m d l Z C B U e X B l L n t T d W 1 f d l 8 2 N V 8 3 N C w 5 f S Z x d W 9 0 O y w m c X V v d D t T Z W N 0 a W 9 u M S 9 y Y W h 2 Y W F y d l 9 C V V N T X 2 w 2 a W s v Q 2 h h b m d l Z C B U e X B l L n t T d W 1 f d l 8 3 N V 8 5 O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3 J h a H Z h Y X J 2 X 0 J V U 1 N f b D Z p a y 9 D a G F u Z 2 V k I F R 5 c G U u e 0 9 C S k V D V E l E L D B 9 J n F 1 b 3 Q 7 L C Z x d W 9 0 O 1 N l Y 3 R p b 2 4 x L 3 J h a H Z h Y X J 2 X 0 J V U 1 N f b D Z p a y 9 D a G F u Z 2 V k I F R 5 c G U u e 0 l E X z E s M X 0 m c X V v d D s s J n F 1 b 3 Q 7 U 2 V j d G l v b j E v c m F o d m F h c n Z f Q l V T U 1 9 s N m l r L 0 N o Y W 5 n Z W Q g V H l w Z S 5 7 Q 2 5 0 X 0 l E X z E s M n 0 m c X V v d D s s J n F 1 b 3 Q 7 U 2 V j d G l v b j E v c m F o d m F h c n Z f Q l V T U 1 9 s N m l r L 0 N o Y W 5 n Z W Q g V H l w Z S 5 7 U 3 V t X 2 F y d i w z f S Z x d W 9 0 O y w m c X V v d D t T Z W N 0 a W 9 u M S 9 y Y W h 2 Y W F y d l 9 C V V N T X 2 w 2 a W s v Q 2 h h b m d l Z C B U e X B l L n t T d W 1 f d l 8 w X z Y s N H 0 m c X V v d D s s J n F 1 b 3 Q 7 U 2 V j d G l v b j E v c m F o d m F h c n Z f Q l V T U 1 9 s N m l r L 0 N o Y W 5 n Z W Q g V H l w Z S 5 7 U 3 V t X 3 Z f N 1 8 x O S w 1 f S Z x d W 9 0 O y w m c X V v d D t T Z W N 0 a W 9 u M S 9 y Y W h 2 Y W F y d l 9 C V V N T X 2 w 2 a W s v Q 2 h h b m d l Z C B U e X B l L n t T d W 1 f d l 8 y M F 8 y O S w 2 f S Z x d W 9 0 O y w m c X V v d D t T Z W N 0 a W 9 u M S 9 y Y W h 2 Y W F y d l 9 C V V N T X 2 w 2 a W s v Q 2 h h b m d l Z C B U e X B l L n t T d W 1 f d l 8 z M F 8 0 O S w 3 f S Z x d W 9 0 O y w m c X V v d D t T Z W N 0 a W 9 u M S 9 y Y W h 2 Y W F y d l 9 C V V N T X 2 w 2 a W s v Q 2 h h b m d l Z C B U e X B l L n t T d W 1 f d l 8 1 M F 8 2 N C w 4 f S Z x d W 9 0 O y w m c X V v d D t T Z W N 0 a W 9 u M S 9 y Y W h 2 Y W F y d l 9 C V V N T X 2 w 2 a W s v Q 2 h h b m d l Z C B U e X B l L n t T d W 1 f d l 8 2 N V 8 3 N C w 5 f S Z x d W 9 0 O y w m c X V v d D t T Z W N 0 a W 9 u M S 9 y Y W h 2 Y W F y d l 9 C V V N T X 2 w 2 a W s v Q 2 h h b m d l Z C B U e X B l L n t T d W 1 f d l 8 3 N V 8 5 O S w x M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Y W h 2 Y W F y d l 9 C V V N T X 2 w 2 a W s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F o d m F h c n Z f Q l V T U 1 9 s N m l r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h a H Z h Y X J 2 X 0 J V U 1 N f b D Z p a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h a H Z h Y X J 2 X 0 J V U 1 N f b D Z p a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x L T I 2 V D E z O j A 5 O j E 2 L j c 0 N T c z N z d a I i A v P j x F b n R y e S B U e X B l P S J G a W x s Q 2 9 s d W 1 u V H l w Z X M i I F Z h b H V l P S J z Q X d N R E J n W U d C Z 1 l H Q m d Z P S I g L z 4 8 R W 5 0 c n k g V H l w Z T 0 i R m l s b E N v b H V t b k 5 h b W V z I i B W Y W x 1 Z T 0 i c 1 s m c X V v d D t P Q k p F Q 1 R J R C Z x d W 9 0 O y w m c X V v d D t J R F 8 x J n F 1 b 3 Q 7 L C Z x d W 9 0 O 0 N u d F 9 J R F 8 x J n F 1 b 3 Q 7 L C Z x d W 9 0 O 1 N 1 b V 9 h c n Y m c X V v d D s s J n F 1 b 3 Q 7 U 3 V t X 3 Z f M F 8 2 J n F 1 b 3 Q 7 L C Z x d W 9 0 O 1 N 1 b V 9 2 X z d f M T k m c X V v d D s s J n F 1 b 3 Q 7 U 3 V t X 3 Z f M j B f M j k m c X V v d D s s J n F 1 b 3 Q 7 U 3 V t X 3 Z f M z B f N D k m c X V v d D s s J n F 1 b 3 Q 7 U 3 V t X 3 Z f N T B f N j Q m c X V v d D s s J n F 1 b 3 Q 7 U 3 V t X 3 Z f N j V f N z Q m c X V v d D s s J n F 1 b 3 Q 7 U 3 V t X 3 Z f N z V f O T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F o d m F h c n Z f Q l V T U 1 9 s N m l r I C g z K S 9 D a G F u Z 2 V k I F R 5 c G U u e 0 9 C S k V D V E l E L D B 9 J n F 1 b 3 Q 7 L C Z x d W 9 0 O 1 N l Y 3 R p b 2 4 x L 3 J h a H Z h Y X J 2 X 0 J V U 1 N f b D Z p a y A o M y k v Q 2 h h b m d l Z C B U e X B l L n t J R F 8 x L D F 9 J n F 1 b 3 Q 7 L C Z x d W 9 0 O 1 N l Y 3 R p b 2 4 x L 3 J h a H Z h Y X J 2 X 0 J V U 1 N f b D Z p a y A o M y k v Q 2 h h b m d l Z C B U e X B l L n t D b n R f S U R f M S w y f S Z x d W 9 0 O y w m c X V v d D t T Z W N 0 a W 9 u M S 9 y Y W h 2 Y W F y d l 9 C V V N T X 2 w 2 a W s g K D M p L 0 N o Y W 5 n Z W Q g V H l w Z S 5 7 U 3 V t X 2 F y d i w z f S Z x d W 9 0 O y w m c X V v d D t T Z W N 0 a W 9 u M S 9 y Y W h 2 Y W F y d l 9 C V V N T X 2 w 2 a W s g K D M p L 0 N o Y W 5 n Z W Q g V H l w Z S 5 7 U 3 V t X 3 Z f M F 8 2 L D R 9 J n F 1 b 3 Q 7 L C Z x d W 9 0 O 1 N l Y 3 R p b 2 4 x L 3 J h a H Z h Y X J 2 X 0 J V U 1 N f b D Z p a y A o M y k v Q 2 h h b m d l Z C B U e X B l L n t T d W 1 f d l 8 3 X z E 5 L D V 9 J n F 1 b 3 Q 7 L C Z x d W 9 0 O 1 N l Y 3 R p b 2 4 x L 3 J h a H Z h Y X J 2 X 0 J V U 1 N f b D Z p a y A o M y k v Q 2 h h b m d l Z C B U e X B l L n t T d W 1 f d l 8 y M F 8 y O S w 2 f S Z x d W 9 0 O y w m c X V v d D t T Z W N 0 a W 9 u M S 9 y Y W h 2 Y W F y d l 9 C V V N T X 2 w 2 a W s g K D M p L 0 N o Y W 5 n Z W Q g V H l w Z S 5 7 U 3 V t X 3 Z f M z B f N D k s N 3 0 m c X V v d D s s J n F 1 b 3 Q 7 U 2 V j d G l v b j E v c m F o d m F h c n Z f Q l V T U 1 9 s N m l r I C g z K S 9 D a G F u Z 2 V k I F R 5 c G U u e 1 N 1 b V 9 2 X z U w X z Y 0 L D h 9 J n F 1 b 3 Q 7 L C Z x d W 9 0 O 1 N l Y 3 R p b 2 4 x L 3 J h a H Z h Y X J 2 X 0 J V U 1 N f b D Z p a y A o M y k v Q 2 h h b m d l Z C B U e X B l L n t T d W 1 f d l 8 2 N V 8 3 N C w 5 f S Z x d W 9 0 O y w m c X V v d D t T Z W N 0 a W 9 u M S 9 y Y W h 2 Y W F y d l 9 C V V N T X 2 w 2 a W s g K D M p L 0 N o Y W 5 n Z W Q g V H l w Z S 5 7 U 3 V t X 3 Z f N z V f O T k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y Y W h 2 Y W F y d l 9 C V V N T X 2 w 2 a W s g K D M p L 0 N o Y W 5 n Z W Q g V H l w Z S 5 7 T 0 J K R U N U S U Q s M H 0 m c X V v d D s s J n F 1 b 3 Q 7 U 2 V j d G l v b j E v c m F o d m F h c n Z f Q l V T U 1 9 s N m l r I C g z K S 9 D a G F u Z 2 V k I F R 5 c G U u e 0 l E X z E s M X 0 m c X V v d D s s J n F 1 b 3 Q 7 U 2 V j d G l v b j E v c m F o d m F h c n Z f Q l V T U 1 9 s N m l r I C g z K S 9 D a G F u Z 2 V k I F R 5 c G U u e 0 N u d F 9 J R F 8 x L D J 9 J n F 1 b 3 Q 7 L C Z x d W 9 0 O 1 N l Y 3 R p b 2 4 x L 3 J h a H Z h Y X J 2 X 0 J V U 1 N f b D Z p a y A o M y k v Q 2 h h b m d l Z C B U e X B l L n t T d W 1 f Y X J 2 L D N 9 J n F 1 b 3 Q 7 L C Z x d W 9 0 O 1 N l Y 3 R p b 2 4 x L 3 J h a H Z h Y X J 2 X 0 J V U 1 N f b D Z p a y A o M y k v Q 2 h h b m d l Z C B U e X B l L n t T d W 1 f d l 8 w X z Y s N H 0 m c X V v d D s s J n F 1 b 3 Q 7 U 2 V j d G l v b j E v c m F o d m F h c n Z f Q l V T U 1 9 s N m l r I C g z K S 9 D a G F u Z 2 V k I F R 5 c G U u e 1 N 1 b V 9 2 X z d f M T k s N X 0 m c X V v d D s s J n F 1 b 3 Q 7 U 2 V j d G l v b j E v c m F o d m F h c n Z f Q l V T U 1 9 s N m l r I C g z K S 9 D a G F u Z 2 V k I F R 5 c G U u e 1 N 1 b V 9 2 X z I w X z I 5 L D Z 9 J n F 1 b 3 Q 7 L C Z x d W 9 0 O 1 N l Y 3 R p b 2 4 x L 3 J h a H Z h Y X J 2 X 0 J V U 1 N f b D Z p a y A o M y k v Q 2 h h b m d l Z C B U e X B l L n t T d W 1 f d l 8 z M F 8 0 O S w 3 f S Z x d W 9 0 O y w m c X V v d D t T Z W N 0 a W 9 u M S 9 y Y W h 2 Y W F y d l 9 C V V N T X 2 w 2 a W s g K D M p L 0 N o Y W 5 n Z W Q g V H l w Z S 5 7 U 3 V t X 3 Z f N T B f N j Q s O H 0 m c X V v d D s s J n F 1 b 3 Q 7 U 2 V j d G l v b j E v c m F o d m F h c n Z f Q l V T U 1 9 s N m l r I C g z K S 9 D a G F u Z 2 V k I F R 5 c G U u e 1 N 1 b V 9 2 X z Y 1 X z c 0 L D l 9 J n F 1 b 3 Q 7 L C Z x d W 9 0 O 1 N l Y 3 R p b 2 4 x L 3 J h a H Z h Y X J 2 X 0 J V U 1 N f b D Z p a y A o M y k v Q 2 h h b m d l Z C B U e X B l L n t T d W 1 f d l 8 3 N V 8 5 O S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h a H Z h Y X J 2 X 0 J V U 1 N f b D Z p a y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Y W h 2 Y W F y d l 9 C V V N T X 2 w 2 a W s l M j A o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F o d m F h c n Z f Q l V T U 1 9 s N m l r J T I w K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F o d m F h c n Z f Q V V U T 1 9 s N m l r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T E t M j Z U M T M 6 M T c 6 M j Q u N z E 2 O D I 0 N l o i I C 8 + P E V u d H J 5 I F R 5 c G U 9 I k Z p b G x D b 2 x 1 b W 5 U e X B l c y I g V m F s d W U 9 I n N B d 0 1 E Q m d Z R 0 J n W U d C Z 1 k 9 I i A v P j x F b n R y e S B U e X B l P S J G a W x s Q 2 9 s d W 1 u T m F t Z X M i I F Z h b H V l P S J z W y Z x d W 9 0 O 0 9 C S k V D V E l E J n F 1 b 3 Q 7 L C Z x d W 9 0 O 0 l E X z E m c X V v d D s s J n F 1 b 3 Q 7 Q 2 5 0 X 0 l E X z E m c X V v d D s s J n F 1 b 3 Q 7 U 3 V t X 2 F y d i Z x d W 9 0 O y w m c X V v d D t T d W 1 f d l 8 w X z Y m c X V v d D s s J n F 1 b 3 Q 7 U 3 V t X 3 Z f N 1 8 x O S Z x d W 9 0 O y w m c X V v d D t T d W 1 f d l 8 y M F 8 y O S Z x d W 9 0 O y w m c X V v d D t T d W 1 f d l 8 z M F 8 0 O S Z x d W 9 0 O y w m c X V v d D t T d W 1 f d l 8 1 M F 8 2 N C Z x d W 9 0 O y w m c X V v d D t T d W 1 f d l 8 2 N V 8 3 N C Z x d W 9 0 O y w m c X V v d D t T d W 1 f d l 8 3 N V 8 5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Y W h 2 Y W F y d l 9 B V V R P X 2 w 2 a W s v Q 2 h h b m d l Z C B U e X B l L n t P Q k p F Q 1 R J R C w w f S Z x d W 9 0 O y w m c X V v d D t T Z W N 0 a W 9 u M S 9 y Y W h 2 Y W F y d l 9 B V V R P X 2 w 2 a W s v Q 2 h h b m d l Z C B U e X B l L n t J R F 8 x L D F 9 J n F 1 b 3 Q 7 L C Z x d W 9 0 O 1 N l Y 3 R p b 2 4 x L 3 J h a H Z h Y X J 2 X 0 F V V E 9 f b D Z p a y 9 D a G F u Z 2 V k I F R 5 c G U u e 0 N u d F 9 J R F 8 x L D J 9 J n F 1 b 3 Q 7 L C Z x d W 9 0 O 1 N l Y 3 R p b 2 4 x L 3 J h a H Z h Y X J 2 X 0 F V V E 9 f b D Z p a y 9 D a G F u Z 2 V k I F R 5 c G U u e 1 N 1 b V 9 h c n Y s M 3 0 m c X V v d D s s J n F 1 b 3 Q 7 U 2 V j d G l v b j E v c m F o d m F h c n Z f Q V V U T 1 9 s N m l r L 0 N o Y W 5 n Z W Q g V H l w Z S 5 7 U 3 V t X 3 Z f M F 8 2 L D R 9 J n F 1 b 3 Q 7 L C Z x d W 9 0 O 1 N l Y 3 R p b 2 4 x L 3 J h a H Z h Y X J 2 X 0 F V V E 9 f b D Z p a y 9 D a G F u Z 2 V k I F R 5 c G U u e 1 N 1 b V 9 2 X z d f M T k s N X 0 m c X V v d D s s J n F 1 b 3 Q 7 U 2 V j d G l v b j E v c m F o d m F h c n Z f Q V V U T 1 9 s N m l r L 0 N o Y W 5 n Z W Q g V H l w Z S 5 7 U 3 V t X 3 Z f M j B f M j k s N n 0 m c X V v d D s s J n F 1 b 3 Q 7 U 2 V j d G l v b j E v c m F o d m F h c n Z f Q V V U T 1 9 s N m l r L 0 N o Y W 5 n Z W Q g V H l w Z S 5 7 U 3 V t X 3 Z f M z B f N D k s N 3 0 m c X V v d D s s J n F 1 b 3 Q 7 U 2 V j d G l v b j E v c m F o d m F h c n Z f Q V V U T 1 9 s N m l r L 0 N o Y W 5 n Z W Q g V H l w Z S 5 7 U 3 V t X 3 Z f N T B f N j Q s O H 0 m c X V v d D s s J n F 1 b 3 Q 7 U 2 V j d G l v b j E v c m F o d m F h c n Z f Q V V U T 1 9 s N m l r L 0 N o Y W 5 n Z W Q g V H l w Z S 5 7 U 3 V t X 3 Z f N j V f N z Q s O X 0 m c X V v d D s s J n F 1 b 3 Q 7 U 2 V j d G l v b j E v c m F o d m F h c n Z f Q V V U T 1 9 s N m l r L 0 N o Y W 5 n Z W Q g V H l w Z S 5 7 U 3 V t X 3 Z f N z V f O T k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y Y W h 2 Y W F y d l 9 B V V R P X 2 w 2 a W s v Q 2 h h b m d l Z C B U e X B l L n t P Q k p F Q 1 R J R C w w f S Z x d W 9 0 O y w m c X V v d D t T Z W N 0 a W 9 u M S 9 y Y W h 2 Y W F y d l 9 B V V R P X 2 w 2 a W s v Q 2 h h b m d l Z C B U e X B l L n t J R F 8 x L D F 9 J n F 1 b 3 Q 7 L C Z x d W 9 0 O 1 N l Y 3 R p b 2 4 x L 3 J h a H Z h Y X J 2 X 0 F V V E 9 f b D Z p a y 9 D a G F u Z 2 V k I F R 5 c G U u e 0 N u d F 9 J R F 8 x L D J 9 J n F 1 b 3 Q 7 L C Z x d W 9 0 O 1 N l Y 3 R p b 2 4 x L 3 J h a H Z h Y X J 2 X 0 F V V E 9 f b D Z p a y 9 D a G F u Z 2 V k I F R 5 c G U u e 1 N 1 b V 9 h c n Y s M 3 0 m c X V v d D s s J n F 1 b 3 Q 7 U 2 V j d G l v b j E v c m F o d m F h c n Z f Q V V U T 1 9 s N m l r L 0 N o Y W 5 n Z W Q g V H l w Z S 5 7 U 3 V t X 3 Z f M F 8 2 L D R 9 J n F 1 b 3 Q 7 L C Z x d W 9 0 O 1 N l Y 3 R p b 2 4 x L 3 J h a H Z h Y X J 2 X 0 F V V E 9 f b D Z p a y 9 D a G F u Z 2 V k I F R 5 c G U u e 1 N 1 b V 9 2 X z d f M T k s N X 0 m c X V v d D s s J n F 1 b 3 Q 7 U 2 V j d G l v b j E v c m F o d m F h c n Z f Q V V U T 1 9 s N m l r L 0 N o Y W 5 n Z W Q g V H l w Z S 5 7 U 3 V t X 3 Z f M j B f M j k s N n 0 m c X V v d D s s J n F 1 b 3 Q 7 U 2 V j d G l v b j E v c m F o d m F h c n Z f Q V V U T 1 9 s N m l r L 0 N o Y W 5 n Z W Q g V H l w Z S 5 7 U 3 V t X 3 Z f M z B f N D k s N 3 0 m c X V v d D s s J n F 1 b 3 Q 7 U 2 V j d G l v b j E v c m F o d m F h c n Z f Q V V U T 1 9 s N m l r L 0 N o Y W 5 n Z W Q g V H l w Z S 5 7 U 3 V t X 3 Z f N T B f N j Q s O H 0 m c X V v d D s s J n F 1 b 3 Q 7 U 2 V j d G l v b j E v c m F o d m F h c n Z f Q V V U T 1 9 s N m l r L 0 N o Y W 5 n Z W Q g V H l w Z S 5 7 U 3 V t X 3 Z f N j V f N z Q s O X 0 m c X V v d D s s J n F 1 b 3 Q 7 U 2 V j d G l v b j E v c m F o d m F h c n Z f Q V V U T 1 9 s N m l r L 0 N o Y W 5 n Z W Q g V H l w Z S 5 7 U 3 V t X 3 Z f N z V f O T k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Y W h 2 Y W F y d l 9 B V V R P X 2 w 2 a W s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F o d m F h c n Z f Q V V U T 1 9 s N m l r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h a H Z h Y X J 2 X 0 F V V E 9 f b D Z p a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h a H Z h Y X J 2 X 1 R T T 0 9 O S U R f b D Z p a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x L T I 2 V D E z O j Q 5 O j I y L j g w N D M 0 O D B a I i A v P j x F b n R y e S B U e X B l P S J G a W x s Q 2 9 s d W 1 u V H l w Z X M i I F Z h b H V l P S J z Q X d N R E J n W U d C Z 1 l H Q m d Z P S I g L z 4 8 R W 5 0 c n k g V H l w Z T 0 i R m l s b E N v b H V t b k 5 h b W V z I i B W Y W x 1 Z T 0 i c 1 s m c X V v d D t P Q k p F Q 1 R J R C Z x d W 9 0 O y w m c X V v d D t J R F 8 x J n F 1 b 3 Q 7 L C Z x d W 9 0 O 0 N u d F 9 J R F 8 x J n F 1 b 3 Q 7 L C Z x d W 9 0 O 1 N 1 b V 9 h c n Y m c X V v d D s s J n F 1 b 3 Q 7 U 3 V t X 3 Z f M F 8 2 J n F 1 b 3 Q 7 L C Z x d W 9 0 O 1 N 1 b V 9 2 X z d f M T k m c X V v d D s s J n F 1 b 3 Q 7 U 3 V t X 3 Z f M j B f M j k m c X V v d D s s J n F 1 b 3 Q 7 U 3 V t X 3 Z f M z B f N D k m c X V v d D s s J n F 1 b 3 Q 7 U 3 V t X 3 Z f N T B f N j Q m c X V v d D s s J n F 1 b 3 Q 7 U 3 V t X 3 Z f N j V f N z Q m c X V v d D s s J n F 1 b 3 Q 7 U 3 V t X 3 Z f N z V f O T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F o d m F h c n Z f V F N P T 0 5 J R F 9 s N m l r L 0 N o Y W 5 n Z W Q g V H l w Z S 5 7 T 0 J K R U N U S U Q s M H 0 m c X V v d D s s J n F 1 b 3 Q 7 U 2 V j d G l v b j E v c m F o d m F h c n Z f V F N P T 0 5 J R F 9 s N m l r L 0 N o Y W 5 n Z W Q g V H l w Z S 5 7 S U R f M S w x f S Z x d W 9 0 O y w m c X V v d D t T Z W N 0 a W 9 u M S 9 y Y W h 2 Y W F y d l 9 U U 0 9 P T k l E X 2 w 2 a W s v Q 2 h h b m d l Z C B U e X B l L n t D b n R f S U R f M S w y f S Z x d W 9 0 O y w m c X V v d D t T Z W N 0 a W 9 u M S 9 y Y W h 2 Y W F y d l 9 U U 0 9 P T k l E X 2 w 2 a W s v Q 2 h h b m d l Z C B U e X B l L n t T d W 1 f Y X J 2 L D N 9 J n F 1 b 3 Q 7 L C Z x d W 9 0 O 1 N l Y 3 R p b 2 4 x L 3 J h a H Z h Y X J 2 X 1 R T T 0 9 O S U R f b D Z p a y 9 D a G F u Z 2 V k I F R 5 c G U u e 1 N 1 b V 9 2 X z B f N i w 0 f S Z x d W 9 0 O y w m c X V v d D t T Z W N 0 a W 9 u M S 9 y Y W h 2 Y W F y d l 9 U U 0 9 P T k l E X 2 w 2 a W s v Q 2 h h b m d l Z C B U e X B l L n t T d W 1 f d l 8 3 X z E 5 L D V 9 J n F 1 b 3 Q 7 L C Z x d W 9 0 O 1 N l Y 3 R p b 2 4 x L 3 J h a H Z h Y X J 2 X 1 R T T 0 9 O S U R f b D Z p a y 9 D a G F u Z 2 V k I F R 5 c G U u e 1 N 1 b V 9 2 X z I w X z I 5 L D Z 9 J n F 1 b 3 Q 7 L C Z x d W 9 0 O 1 N l Y 3 R p b 2 4 x L 3 J h a H Z h Y X J 2 X 1 R T T 0 9 O S U R f b D Z p a y 9 D a G F u Z 2 V k I F R 5 c G U u e 1 N 1 b V 9 2 X z M w X z Q 5 L D d 9 J n F 1 b 3 Q 7 L C Z x d W 9 0 O 1 N l Y 3 R p b 2 4 x L 3 J h a H Z h Y X J 2 X 1 R T T 0 9 O S U R f b D Z p a y 9 D a G F u Z 2 V k I F R 5 c G U u e 1 N 1 b V 9 2 X z U w X z Y 0 L D h 9 J n F 1 b 3 Q 7 L C Z x d W 9 0 O 1 N l Y 3 R p b 2 4 x L 3 J h a H Z h Y X J 2 X 1 R T T 0 9 O S U R f b D Z p a y 9 D a G F u Z 2 V k I F R 5 c G U u e 1 N 1 b V 9 2 X z Y 1 X z c 0 L D l 9 J n F 1 b 3 Q 7 L C Z x d W 9 0 O 1 N l Y 3 R p b 2 4 x L 3 J h a H Z h Y X J 2 X 1 R T T 0 9 O S U R f b D Z p a y 9 D a G F u Z 2 V k I F R 5 c G U u e 1 N 1 b V 9 2 X z c 1 X z k 5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c m F o d m F h c n Z f V F N P T 0 5 J R F 9 s N m l r L 0 N o Y W 5 n Z W Q g V H l w Z S 5 7 T 0 J K R U N U S U Q s M H 0 m c X V v d D s s J n F 1 b 3 Q 7 U 2 V j d G l v b j E v c m F o d m F h c n Z f V F N P T 0 5 J R F 9 s N m l r L 0 N o Y W 5 n Z W Q g V H l w Z S 5 7 S U R f M S w x f S Z x d W 9 0 O y w m c X V v d D t T Z W N 0 a W 9 u M S 9 y Y W h 2 Y W F y d l 9 U U 0 9 P T k l E X 2 w 2 a W s v Q 2 h h b m d l Z C B U e X B l L n t D b n R f S U R f M S w y f S Z x d W 9 0 O y w m c X V v d D t T Z W N 0 a W 9 u M S 9 y Y W h 2 Y W F y d l 9 U U 0 9 P T k l E X 2 w 2 a W s v Q 2 h h b m d l Z C B U e X B l L n t T d W 1 f Y X J 2 L D N 9 J n F 1 b 3 Q 7 L C Z x d W 9 0 O 1 N l Y 3 R p b 2 4 x L 3 J h a H Z h Y X J 2 X 1 R T T 0 9 O S U R f b D Z p a y 9 D a G F u Z 2 V k I F R 5 c G U u e 1 N 1 b V 9 2 X z B f N i w 0 f S Z x d W 9 0 O y w m c X V v d D t T Z W N 0 a W 9 u M S 9 y Y W h 2 Y W F y d l 9 U U 0 9 P T k l E X 2 w 2 a W s v Q 2 h h b m d l Z C B U e X B l L n t T d W 1 f d l 8 3 X z E 5 L D V 9 J n F 1 b 3 Q 7 L C Z x d W 9 0 O 1 N l Y 3 R p b 2 4 x L 3 J h a H Z h Y X J 2 X 1 R T T 0 9 O S U R f b D Z p a y 9 D a G F u Z 2 V k I F R 5 c G U u e 1 N 1 b V 9 2 X z I w X z I 5 L D Z 9 J n F 1 b 3 Q 7 L C Z x d W 9 0 O 1 N l Y 3 R p b 2 4 x L 3 J h a H Z h Y X J 2 X 1 R T T 0 9 O S U R f b D Z p a y 9 D a G F u Z 2 V k I F R 5 c G U u e 1 N 1 b V 9 2 X z M w X z Q 5 L D d 9 J n F 1 b 3 Q 7 L C Z x d W 9 0 O 1 N l Y 3 R p b 2 4 x L 3 J h a H Z h Y X J 2 X 1 R T T 0 9 O S U R f b D Z p a y 9 D a G F u Z 2 V k I F R 5 c G U u e 1 N 1 b V 9 2 X z U w X z Y 0 L D h 9 J n F 1 b 3 Q 7 L C Z x d W 9 0 O 1 N l Y 3 R p b 2 4 x L 3 J h a H Z h Y X J 2 X 1 R T T 0 9 O S U R f b D Z p a y 9 D a G F u Z 2 V k I F R 5 c G U u e 1 N 1 b V 9 2 X z Y 1 X z c 0 L D l 9 J n F 1 b 3 Q 7 L C Z x d W 9 0 O 1 N l Y 3 R p b 2 4 x L 3 J h a H Z h Y X J 2 X 1 R T T 0 9 O S U R f b D Z p a y 9 D a G F u Z 2 V k I F R 5 c G U u e 1 N 1 b V 9 2 X z c 1 X z k 5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F o d m F h c n Z f V F N P T 0 5 J R F 9 s N m l r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h a H Z h Y X J 2 X 1 R T T 0 9 O S U R f b D Z p a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Y W h 2 Y W F y d l 9 U U 0 9 P T k l E X 2 w 2 a W s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P C 4 5 G a e 6 S 0 u 9 4 K B O 9 J V w A w A A A A A C A A A A A A A D Z g A A w A A A A B A A A A D B X o f 7 H t v q 0 M o p T c e Q 0 L 7 O A A A A A A S A A A C g A A A A E A A A A O q H 6 e s r T b c Z A f u n G X O h B 4 d Q A A A A / C B n L N 1 x D X o f 8 T t n z n f z A p k f B N y B 9 F o V x P 5 E K v o / 1 j D c T d f S S P 0 y I m r e K d s F J c f f 6 C a j 0 2 z O S s T O e N R v p d 0 F f a y 5 a a y z z E U I V B r n S Z c J e c Q U A A A A B V a f o D y V h t G 7 4 x b B y S e m 1 9 v t p v 4 = < / D a t a M a s h u p > 
</file>

<file path=customXml/itemProps1.xml><?xml version="1.0" encoding="utf-8"?>
<ds:datastoreItem xmlns:ds="http://schemas.openxmlformats.org/officeDocument/2006/customXml" ds:itemID="{F5A61DBB-EACD-474C-B3B3-233F28AF73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Rahvastik tsoonide kaupa</vt:lpstr>
      <vt:lpstr>Rahvaarv</vt:lpstr>
      <vt:lpstr>Rahvastiku ruudud</vt:lpstr>
      <vt:lpstr>Lõikude potentsiaal</vt:lpstr>
      <vt:lpstr>Sõlmede potentsiaal</vt:lpstr>
      <vt:lpstr>Lõikude koondhinnang</vt:lpstr>
      <vt:lpstr>Sõlmede koondhinnang</vt:lpstr>
    </vt:vector>
  </TitlesOfParts>
  <Company>Regio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Õie Nikkel</dc:creator>
  <cp:lastModifiedBy>Anne Kokk</cp:lastModifiedBy>
  <cp:lastPrinted>2010-12-14T16:54:23Z</cp:lastPrinted>
  <dcterms:created xsi:type="dcterms:W3CDTF">2010-11-17T09:55:42Z</dcterms:created>
  <dcterms:modified xsi:type="dcterms:W3CDTF">2019-12-13T11:57:40Z</dcterms:modified>
</cp:coreProperties>
</file>